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20730" windowHeight="11760" tabRatio="839" activeTab="7"/>
  </bookViews>
  <sheets>
    <sheet name="Zoznam tímov a pretekárov" sheetId="63" r:id="rId1"/>
    <sheet name="30 družstiev Preteky č. 1" sheetId="15" r:id="rId2"/>
    <sheet name="30 Preteky č.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30 Preteky č.3" sheetId="79" r:id="rId8"/>
    <sheet name="vazne 2.preteky" sheetId="71" state="hidden" r:id="rId9"/>
    <sheet name="Jednotlivci na zoradenie" sheetId="78" r:id="rId10"/>
    <sheet name="Jednotlivci" sheetId="75" state="hidden" r:id="rId11"/>
    <sheet name="Sheet2" sheetId="73" state="hidden" r:id="rId12"/>
    <sheet name="Data Pretek2" sheetId="74" state="hidden" r:id="rId13"/>
    <sheet name="Data Pretek3" sheetId="82" state="hidden" r:id="rId14"/>
  </sheets>
  <definedNames>
    <definedName name="_xlnm._FilterDatabase" localSheetId="10" hidden="1">Jednotlivci!$A$4:$H$4</definedName>
    <definedName name="_xlnm._FilterDatabase" localSheetId="9" hidden="1">'Jednotlivci na zoradenie'!$A$4:$J$4</definedName>
    <definedName name="_xlnm.Print_Area" localSheetId="4">'12 družstiev Pretek č. 3'!$A$1:$V$29</definedName>
    <definedName name="_xlnm.Print_Area" localSheetId="5">'12 družstiev Pretek č. 4'!$A$1:$V$29</definedName>
    <definedName name="_xlnm.Print_Area" localSheetId="1">'30 družstiev Preteky č. 1'!$A$1:$Q$65</definedName>
    <definedName name="_xlnm.Print_Area" localSheetId="2">'30 Preteky č.2'!$A$1:$V$65</definedName>
    <definedName name="_xlnm.Print_Area" localSheetId="7">'30 Preteky č.3'!$A$1:$V$65</definedName>
    <definedName name="_xlnm.Print_Area" localSheetId="9">'Jednotlivci na zoradenie'!$A$1:$J$124</definedName>
    <definedName name="_xlnm.Print_Area" localSheetId="3">'Priebežné poradie po 1. a 2. k.'!$A$1:$Q$17</definedName>
    <definedName name="_xlnm.Print_Area" localSheetId="6">'Priebežné poradie po 3. a 4 '!$A$1:$Q$17</definedName>
    <definedName name="_xlnm.Print_Area" localSheetId="8">'vazne 2.preteky'!$A$1:$AH$27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78" l="1"/>
  <c r="A5" i="82" l="1"/>
  <c r="C124" i="82"/>
  <c r="A124" i="82"/>
  <c r="C123" i="82"/>
  <c r="A123" i="82"/>
  <c r="C122" i="82"/>
  <c r="A122" i="82"/>
  <c r="C121" i="82"/>
  <c r="A121" i="82"/>
  <c r="C120" i="82"/>
  <c r="A120" i="82"/>
  <c r="C119" i="82"/>
  <c r="A119" i="82"/>
  <c r="C118" i="82"/>
  <c r="A118" i="82"/>
  <c r="C117" i="82"/>
  <c r="A117" i="82"/>
  <c r="C116" i="82"/>
  <c r="A116" i="82"/>
  <c r="C115" i="82"/>
  <c r="A115" i="82"/>
  <c r="C114" i="82"/>
  <c r="A114" i="82"/>
  <c r="C113" i="82"/>
  <c r="A113" i="82"/>
  <c r="C112" i="82"/>
  <c r="A112" i="82"/>
  <c r="C111" i="82"/>
  <c r="A111" i="82"/>
  <c r="C110" i="82"/>
  <c r="A110" i="82"/>
  <c r="C109" i="82"/>
  <c r="A109" i="82"/>
  <c r="C108" i="82"/>
  <c r="A108" i="82"/>
  <c r="C107" i="82"/>
  <c r="A107" i="82"/>
  <c r="C106" i="82"/>
  <c r="A106" i="82"/>
  <c r="C105" i="82"/>
  <c r="A105" i="82"/>
  <c r="C104" i="82"/>
  <c r="A104" i="82"/>
  <c r="C103" i="82"/>
  <c r="A103" i="82"/>
  <c r="C102" i="82"/>
  <c r="A102" i="82"/>
  <c r="C101" i="82"/>
  <c r="A101" i="82"/>
  <c r="C100" i="82"/>
  <c r="A100" i="82"/>
  <c r="C99" i="82"/>
  <c r="A99" i="82"/>
  <c r="C98" i="82"/>
  <c r="A98" i="82"/>
  <c r="C97" i="82"/>
  <c r="A97" i="82"/>
  <c r="C96" i="82"/>
  <c r="A96" i="82"/>
  <c r="C95" i="82"/>
  <c r="A95" i="82"/>
  <c r="C94" i="82"/>
  <c r="A94" i="82"/>
  <c r="C93" i="82"/>
  <c r="A93" i="82"/>
  <c r="C92" i="82"/>
  <c r="A92" i="82"/>
  <c r="C91" i="82"/>
  <c r="A91" i="82"/>
  <c r="C90" i="82"/>
  <c r="A90" i="82"/>
  <c r="C89" i="82"/>
  <c r="A89" i="82"/>
  <c r="C88" i="82"/>
  <c r="A88" i="82"/>
  <c r="C87" i="82"/>
  <c r="A87" i="82"/>
  <c r="C86" i="82"/>
  <c r="A86" i="82"/>
  <c r="C85" i="82"/>
  <c r="A85" i="82"/>
  <c r="C84" i="82"/>
  <c r="A84" i="82"/>
  <c r="C83" i="82"/>
  <c r="A83" i="82"/>
  <c r="C82" i="82"/>
  <c r="A82" i="82"/>
  <c r="C81" i="82"/>
  <c r="A81" i="82"/>
  <c r="C80" i="82"/>
  <c r="A80" i="82"/>
  <c r="C79" i="82"/>
  <c r="A79" i="82"/>
  <c r="C78" i="82"/>
  <c r="A78" i="82"/>
  <c r="C77" i="82"/>
  <c r="A77" i="82"/>
  <c r="C76" i="82"/>
  <c r="A76" i="82"/>
  <c r="C75" i="82"/>
  <c r="A75" i="82"/>
  <c r="C74" i="82"/>
  <c r="A74" i="82"/>
  <c r="C73" i="82"/>
  <c r="A73" i="82"/>
  <c r="C72" i="82"/>
  <c r="A72" i="82"/>
  <c r="C71" i="82"/>
  <c r="A71" i="82"/>
  <c r="C70" i="82"/>
  <c r="A70" i="82"/>
  <c r="C69" i="82"/>
  <c r="A69" i="82"/>
  <c r="C68" i="82"/>
  <c r="A68" i="82"/>
  <c r="C67" i="82"/>
  <c r="A67" i="82"/>
  <c r="C66" i="82"/>
  <c r="A66" i="82"/>
  <c r="C65" i="82"/>
  <c r="A65" i="82"/>
  <c r="C64" i="82"/>
  <c r="A64" i="82"/>
  <c r="C63" i="82"/>
  <c r="A63" i="82"/>
  <c r="C62" i="82"/>
  <c r="A62" i="82"/>
  <c r="C61" i="82"/>
  <c r="A61" i="82"/>
  <c r="C60" i="82"/>
  <c r="A60" i="82"/>
  <c r="C59" i="82"/>
  <c r="A59" i="82"/>
  <c r="C58" i="82"/>
  <c r="A58" i="82"/>
  <c r="C57" i="82"/>
  <c r="A57" i="82"/>
  <c r="C56" i="82"/>
  <c r="A56" i="82"/>
  <c r="C55" i="82"/>
  <c r="A55" i="82"/>
  <c r="C54" i="82"/>
  <c r="A54" i="82"/>
  <c r="C53" i="82"/>
  <c r="A53" i="82"/>
  <c r="C52" i="82"/>
  <c r="A52" i="82"/>
  <c r="C51" i="82"/>
  <c r="A51" i="82"/>
  <c r="C50" i="82"/>
  <c r="A50" i="82"/>
  <c r="C49" i="82"/>
  <c r="A49" i="82"/>
  <c r="C48" i="82"/>
  <c r="A48" i="82"/>
  <c r="C47" i="82"/>
  <c r="A47" i="82"/>
  <c r="C46" i="82"/>
  <c r="A46" i="82"/>
  <c r="C45" i="82"/>
  <c r="A45" i="82"/>
  <c r="C44" i="82"/>
  <c r="A44" i="82"/>
  <c r="C43" i="82"/>
  <c r="A43" i="82"/>
  <c r="C42" i="82"/>
  <c r="A42" i="82"/>
  <c r="C41" i="82"/>
  <c r="A41" i="82"/>
  <c r="C40" i="82"/>
  <c r="A40" i="82"/>
  <c r="C39" i="82"/>
  <c r="A39" i="82"/>
  <c r="C38" i="82"/>
  <c r="A38" i="82"/>
  <c r="C37" i="82"/>
  <c r="A37" i="82"/>
  <c r="C36" i="82"/>
  <c r="A36" i="82"/>
  <c r="C35" i="82"/>
  <c r="A35" i="82"/>
  <c r="C34" i="82"/>
  <c r="A34" i="82"/>
  <c r="C33" i="82"/>
  <c r="A33" i="82"/>
  <c r="C32" i="82"/>
  <c r="A32" i="82"/>
  <c r="C31" i="82"/>
  <c r="A31" i="82"/>
  <c r="C30" i="82"/>
  <c r="A30" i="82"/>
  <c r="C29" i="82"/>
  <c r="A29" i="82"/>
  <c r="C28" i="82"/>
  <c r="A28" i="82"/>
  <c r="C27" i="82"/>
  <c r="A27" i="82"/>
  <c r="C26" i="82"/>
  <c r="A26" i="82"/>
  <c r="C25" i="82"/>
  <c r="A25" i="82"/>
  <c r="C24" i="82"/>
  <c r="A24" i="82"/>
  <c r="C23" i="82"/>
  <c r="A23" i="82"/>
  <c r="C22" i="82"/>
  <c r="A22" i="82"/>
  <c r="C21" i="82"/>
  <c r="A21" i="82"/>
  <c r="C20" i="82"/>
  <c r="A20" i="82"/>
  <c r="C19" i="82"/>
  <c r="A19" i="82"/>
  <c r="C18" i="82"/>
  <c r="A18" i="82"/>
  <c r="C17" i="82"/>
  <c r="A17" i="82"/>
  <c r="C16" i="82"/>
  <c r="A16" i="82"/>
  <c r="C15" i="82"/>
  <c r="A15" i="82"/>
  <c r="C14" i="82"/>
  <c r="A14" i="82"/>
  <c r="C13" i="82"/>
  <c r="A13" i="82"/>
  <c r="C12" i="82"/>
  <c r="A12" i="82"/>
  <c r="C11" i="82"/>
  <c r="A11" i="82"/>
  <c r="C10" i="82"/>
  <c r="A10" i="82"/>
  <c r="C9" i="82"/>
  <c r="A9" i="82"/>
  <c r="C8" i="82"/>
  <c r="A8" i="82"/>
  <c r="C7" i="82"/>
  <c r="A7" i="82"/>
  <c r="C6" i="82"/>
  <c r="A6" i="82"/>
  <c r="C5" i="82"/>
  <c r="C124" i="73"/>
  <c r="A124" i="73"/>
  <c r="L124" i="73" s="1"/>
  <c r="C123" i="73"/>
  <c r="A123" i="73"/>
  <c r="L123" i="73" s="1"/>
  <c r="C122" i="73"/>
  <c r="A122" i="73"/>
  <c r="L122" i="73" s="1"/>
  <c r="C121" i="73"/>
  <c r="A121" i="73"/>
  <c r="L121" i="73" s="1"/>
  <c r="C120" i="73"/>
  <c r="A120" i="73"/>
  <c r="L120" i="73" s="1"/>
  <c r="C119" i="73"/>
  <c r="A119" i="73"/>
  <c r="L119" i="73" s="1"/>
  <c r="A86" i="78" s="1"/>
  <c r="C118" i="73"/>
  <c r="A118" i="73"/>
  <c r="L118" i="73" s="1"/>
  <c r="C117" i="73"/>
  <c r="A117" i="73"/>
  <c r="L117" i="73" s="1"/>
  <c r="C116" i="73"/>
  <c r="A116" i="73"/>
  <c r="L116" i="73" s="1"/>
  <c r="C115" i="73"/>
  <c r="A115" i="73"/>
  <c r="L115" i="73" s="1"/>
  <c r="C114" i="73"/>
  <c r="A114" i="73"/>
  <c r="L114" i="73" s="1"/>
  <c r="C113" i="73"/>
  <c r="A113" i="73"/>
  <c r="L113" i="73" s="1"/>
  <c r="C112" i="73"/>
  <c r="A112" i="73"/>
  <c r="L112" i="73" s="1"/>
  <c r="C111" i="73"/>
  <c r="A111" i="73"/>
  <c r="L111" i="73" s="1"/>
  <c r="C110" i="73"/>
  <c r="A110" i="73"/>
  <c r="L110" i="73" s="1"/>
  <c r="C109" i="73"/>
  <c r="A109" i="73"/>
  <c r="L109" i="73" s="1"/>
  <c r="C108" i="73"/>
  <c r="A108" i="73"/>
  <c r="L108" i="73" s="1"/>
  <c r="C107" i="73"/>
  <c r="A107" i="73"/>
  <c r="L107" i="73" s="1"/>
  <c r="C106" i="73"/>
  <c r="A106" i="73"/>
  <c r="L106" i="73" s="1"/>
  <c r="C105" i="73"/>
  <c r="A105" i="73"/>
  <c r="L105" i="73" s="1"/>
  <c r="C104" i="73"/>
  <c r="A104" i="73"/>
  <c r="L104" i="73" s="1"/>
  <c r="C103" i="73"/>
  <c r="A103" i="73"/>
  <c r="L103" i="73" s="1"/>
  <c r="C102" i="73"/>
  <c r="A102" i="73"/>
  <c r="L102" i="73" s="1"/>
  <c r="C101" i="73"/>
  <c r="A101" i="73"/>
  <c r="L101" i="73" s="1"/>
  <c r="C100" i="73"/>
  <c r="A100" i="73"/>
  <c r="L100" i="73" s="1"/>
  <c r="C99" i="73"/>
  <c r="A99" i="73"/>
  <c r="L99" i="73" s="1"/>
  <c r="C98" i="73"/>
  <c r="A98" i="73"/>
  <c r="L98" i="73" s="1"/>
  <c r="C97" i="73"/>
  <c r="A97" i="73"/>
  <c r="L97" i="73" s="1"/>
  <c r="C96" i="73"/>
  <c r="A96" i="73"/>
  <c r="L96" i="73" s="1"/>
  <c r="C95" i="73"/>
  <c r="A95" i="73"/>
  <c r="L95" i="73" s="1"/>
  <c r="C94" i="73"/>
  <c r="A94" i="73"/>
  <c r="L94" i="73" s="1"/>
  <c r="C93" i="73"/>
  <c r="A93" i="73"/>
  <c r="L93" i="73" s="1"/>
  <c r="C92" i="73"/>
  <c r="A92" i="73"/>
  <c r="L92" i="73" s="1"/>
  <c r="C91" i="73"/>
  <c r="A91" i="73"/>
  <c r="L91" i="73" s="1"/>
  <c r="C90" i="73"/>
  <c r="A90" i="73"/>
  <c r="L90" i="73" s="1"/>
  <c r="C89" i="73"/>
  <c r="A89" i="73"/>
  <c r="L89" i="73" s="1"/>
  <c r="C88" i="73"/>
  <c r="A88" i="73"/>
  <c r="L88" i="73" s="1"/>
  <c r="C87" i="73"/>
  <c r="A87" i="73"/>
  <c r="L87" i="73" s="1"/>
  <c r="C86" i="73"/>
  <c r="A86" i="73"/>
  <c r="L86" i="73" s="1"/>
  <c r="C85" i="73"/>
  <c r="A85" i="73"/>
  <c r="L85" i="73" s="1"/>
  <c r="C84" i="73"/>
  <c r="A84" i="73"/>
  <c r="L84" i="73" s="1"/>
  <c r="C83" i="73"/>
  <c r="A83" i="73"/>
  <c r="L83" i="73" s="1"/>
  <c r="C82" i="73"/>
  <c r="A82" i="73"/>
  <c r="L82" i="73" s="1"/>
  <c r="C81" i="73"/>
  <c r="A81" i="73"/>
  <c r="L81" i="73" s="1"/>
  <c r="C80" i="73"/>
  <c r="A80" i="73"/>
  <c r="L80" i="73" s="1"/>
  <c r="C79" i="73"/>
  <c r="A79" i="73"/>
  <c r="L79" i="73" s="1"/>
  <c r="C78" i="73"/>
  <c r="A78" i="73"/>
  <c r="L78" i="73" s="1"/>
  <c r="C77" i="73"/>
  <c r="A77" i="73"/>
  <c r="L77" i="73" s="1"/>
  <c r="C76" i="73"/>
  <c r="A76" i="73"/>
  <c r="L76" i="73" s="1"/>
  <c r="C75" i="73"/>
  <c r="A75" i="73"/>
  <c r="L75" i="73" s="1"/>
  <c r="C74" i="73"/>
  <c r="A74" i="73"/>
  <c r="L74" i="73" s="1"/>
  <c r="C73" i="73"/>
  <c r="A73" i="73"/>
  <c r="L73" i="73" s="1"/>
  <c r="C72" i="73"/>
  <c r="A72" i="73"/>
  <c r="L72" i="73" s="1"/>
  <c r="C71" i="73"/>
  <c r="A71" i="73"/>
  <c r="L71" i="73" s="1"/>
  <c r="C70" i="73"/>
  <c r="A70" i="73"/>
  <c r="L70" i="73" s="1"/>
  <c r="C69" i="73"/>
  <c r="A69" i="73"/>
  <c r="L69" i="73" s="1"/>
  <c r="C68" i="73"/>
  <c r="A68" i="73"/>
  <c r="L68" i="73" s="1"/>
  <c r="C67" i="73"/>
  <c r="A67" i="73"/>
  <c r="L67" i="73" s="1"/>
  <c r="C66" i="73"/>
  <c r="A66" i="73"/>
  <c r="L66" i="73" s="1"/>
  <c r="C65" i="73"/>
  <c r="A65" i="73"/>
  <c r="L65" i="73" s="1"/>
  <c r="C64" i="73"/>
  <c r="A64" i="73"/>
  <c r="L64" i="73" s="1"/>
  <c r="C63" i="73"/>
  <c r="A63" i="73"/>
  <c r="L63" i="73" s="1"/>
  <c r="C62" i="73"/>
  <c r="A62" i="73"/>
  <c r="L62" i="73" s="1"/>
  <c r="C61" i="73"/>
  <c r="A61" i="73"/>
  <c r="L61" i="73" s="1"/>
  <c r="C60" i="73"/>
  <c r="A60" i="73"/>
  <c r="L60" i="73" s="1"/>
  <c r="C59" i="73"/>
  <c r="A59" i="73"/>
  <c r="L59" i="73" s="1"/>
  <c r="C58" i="73"/>
  <c r="A58" i="73"/>
  <c r="L58" i="73" s="1"/>
  <c r="C57" i="73"/>
  <c r="A57" i="73"/>
  <c r="L57" i="73" s="1"/>
  <c r="C56" i="73"/>
  <c r="A56" i="73"/>
  <c r="L56" i="73" s="1"/>
  <c r="C55" i="73"/>
  <c r="A55" i="73"/>
  <c r="L55" i="73" s="1"/>
  <c r="C54" i="73"/>
  <c r="A54" i="73"/>
  <c r="L54" i="73" s="1"/>
  <c r="C53" i="73"/>
  <c r="A53" i="73"/>
  <c r="L53" i="73" s="1"/>
  <c r="C52" i="73"/>
  <c r="A52" i="73"/>
  <c r="L52" i="73" s="1"/>
  <c r="C51" i="73"/>
  <c r="A51" i="73"/>
  <c r="L51" i="73" s="1"/>
  <c r="C50" i="73"/>
  <c r="A50" i="73"/>
  <c r="L50" i="73" s="1"/>
  <c r="C49" i="73"/>
  <c r="A49" i="73"/>
  <c r="L49" i="73" s="1"/>
  <c r="C48" i="73"/>
  <c r="A48" i="73"/>
  <c r="L48" i="73" s="1"/>
  <c r="C47" i="73"/>
  <c r="A47" i="73"/>
  <c r="L47" i="73" s="1"/>
  <c r="C46" i="73"/>
  <c r="A46" i="73"/>
  <c r="L46" i="73" s="1"/>
  <c r="C45" i="73"/>
  <c r="A45" i="73"/>
  <c r="L45" i="73" s="1"/>
  <c r="C44" i="73"/>
  <c r="A44" i="73"/>
  <c r="L44" i="73" s="1"/>
  <c r="C43" i="73"/>
  <c r="A43" i="73"/>
  <c r="L43" i="73" s="1"/>
  <c r="C42" i="73"/>
  <c r="A42" i="73"/>
  <c r="L42" i="73" s="1"/>
  <c r="C41" i="73"/>
  <c r="A41" i="73"/>
  <c r="L41" i="73" s="1"/>
  <c r="C40" i="73"/>
  <c r="A40" i="73"/>
  <c r="L40" i="73" s="1"/>
  <c r="C39" i="73"/>
  <c r="A39" i="73"/>
  <c r="L39" i="73" s="1"/>
  <c r="C38" i="73"/>
  <c r="A38" i="73"/>
  <c r="L38" i="73" s="1"/>
  <c r="C37" i="73"/>
  <c r="A37" i="73"/>
  <c r="L37" i="73" s="1"/>
  <c r="C36" i="73"/>
  <c r="A36" i="73"/>
  <c r="L36" i="73" s="1"/>
  <c r="C35" i="73"/>
  <c r="A35" i="73"/>
  <c r="L35" i="73" s="1"/>
  <c r="C34" i="73"/>
  <c r="A34" i="73"/>
  <c r="L34" i="73" s="1"/>
  <c r="C33" i="73"/>
  <c r="A33" i="73"/>
  <c r="L33" i="73" s="1"/>
  <c r="C32" i="73"/>
  <c r="A32" i="73"/>
  <c r="L32" i="73" s="1"/>
  <c r="C31" i="73"/>
  <c r="A31" i="73"/>
  <c r="L31" i="73" s="1"/>
  <c r="C30" i="73"/>
  <c r="A30" i="73"/>
  <c r="L30" i="73" s="1"/>
  <c r="C29" i="73"/>
  <c r="A29" i="73"/>
  <c r="L29" i="73" s="1"/>
  <c r="C28" i="73"/>
  <c r="A28" i="73"/>
  <c r="L28" i="73" s="1"/>
  <c r="C27" i="73"/>
  <c r="A27" i="73"/>
  <c r="L27" i="73" s="1"/>
  <c r="C26" i="73"/>
  <c r="A26" i="73"/>
  <c r="L26" i="73" s="1"/>
  <c r="C25" i="73"/>
  <c r="A25" i="73"/>
  <c r="L25" i="73" s="1"/>
  <c r="C24" i="73"/>
  <c r="A24" i="73"/>
  <c r="L24" i="73" s="1"/>
  <c r="C23" i="73"/>
  <c r="A23" i="73"/>
  <c r="L23" i="73" s="1"/>
  <c r="C22" i="73"/>
  <c r="A22" i="73"/>
  <c r="L22" i="73" s="1"/>
  <c r="C21" i="73"/>
  <c r="A21" i="73"/>
  <c r="L21" i="73" s="1"/>
  <c r="C20" i="73"/>
  <c r="A20" i="73"/>
  <c r="L20" i="73" s="1"/>
  <c r="C19" i="73"/>
  <c r="A19" i="73"/>
  <c r="L19" i="73" s="1"/>
  <c r="C18" i="73"/>
  <c r="A18" i="73"/>
  <c r="L18" i="73" s="1"/>
  <c r="C17" i="73"/>
  <c r="A17" i="73"/>
  <c r="L17" i="73" s="1"/>
  <c r="C16" i="73"/>
  <c r="A16" i="73"/>
  <c r="L16" i="73" s="1"/>
  <c r="C15" i="73"/>
  <c r="A15" i="73"/>
  <c r="L15" i="73" s="1"/>
  <c r="C14" i="73"/>
  <c r="A14" i="73"/>
  <c r="L14" i="73" s="1"/>
  <c r="C13" i="73"/>
  <c r="A13" i="73"/>
  <c r="L13" i="73" s="1"/>
  <c r="C12" i="73"/>
  <c r="A12" i="73"/>
  <c r="L12" i="73" s="1"/>
  <c r="C11" i="73"/>
  <c r="A11" i="73"/>
  <c r="L11" i="73" s="1"/>
  <c r="C10" i="73"/>
  <c r="A10" i="73"/>
  <c r="L10" i="73" s="1"/>
  <c r="C9" i="73"/>
  <c r="A9" i="73"/>
  <c r="L9" i="73" s="1"/>
  <c r="C8" i="73"/>
  <c r="A8" i="73"/>
  <c r="L8" i="73" s="1"/>
  <c r="C7" i="73"/>
  <c r="A7" i="73"/>
  <c r="L7" i="73" s="1"/>
  <c r="C6" i="73"/>
  <c r="A6" i="73"/>
  <c r="L6" i="73" s="1"/>
  <c r="C5" i="73"/>
  <c r="A5" i="73"/>
  <c r="C124" i="74"/>
  <c r="C123" i="74"/>
  <c r="C122" i="74"/>
  <c r="C121" i="74"/>
  <c r="C120" i="74"/>
  <c r="C119" i="74"/>
  <c r="C118" i="74"/>
  <c r="C117" i="74"/>
  <c r="A124" i="74"/>
  <c r="A123" i="74"/>
  <c r="A122" i="74"/>
  <c r="A121" i="74"/>
  <c r="A120" i="74"/>
  <c r="A119" i="74"/>
  <c r="A118" i="74"/>
  <c r="A117" i="74"/>
  <c r="C94" i="74"/>
  <c r="C93" i="74"/>
  <c r="C92" i="74"/>
  <c r="C91" i="74"/>
  <c r="C90" i="74"/>
  <c r="C89" i="74"/>
  <c r="C88" i="74"/>
  <c r="A94" i="74"/>
  <c r="A93" i="74"/>
  <c r="A92" i="74"/>
  <c r="A91" i="74"/>
  <c r="A90" i="74"/>
  <c r="A89" i="74"/>
  <c r="A88" i="74"/>
  <c r="C64" i="74"/>
  <c r="C63" i="74"/>
  <c r="C62" i="74"/>
  <c r="C61" i="74"/>
  <c r="C60" i="74"/>
  <c r="C59" i="74"/>
  <c r="C58" i="74"/>
  <c r="A64" i="74"/>
  <c r="A63" i="74"/>
  <c r="A62" i="74"/>
  <c r="A61" i="74"/>
  <c r="A60" i="74"/>
  <c r="A59" i="74"/>
  <c r="A58" i="74"/>
  <c r="C34" i="74"/>
  <c r="C33" i="74"/>
  <c r="C32" i="74"/>
  <c r="C31" i="74"/>
  <c r="C30" i="74"/>
  <c r="C29" i="74"/>
  <c r="C28" i="74"/>
  <c r="A34" i="74"/>
  <c r="A33" i="74"/>
  <c r="A32" i="74"/>
  <c r="A31" i="74"/>
  <c r="A30" i="74"/>
  <c r="A29" i="74"/>
  <c r="A28" i="74"/>
  <c r="R97" i="73" l="1"/>
  <c r="G64" i="78" s="1"/>
  <c r="A64" i="78"/>
  <c r="R101" i="73"/>
  <c r="G22" i="78" s="1"/>
  <c r="A22" i="78"/>
  <c r="R105" i="73"/>
  <c r="G80" i="78" s="1"/>
  <c r="A80" i="78"/>
  <c r="R109" i="73"/>
  <c r="G107" i="78" s="1"/>
  <c r="A107" i="78"/>
  <c r="R113" i="73"/>
  <c r="G73" i="78" s="1"/>
  <c r="A73" i="78"/>
  <c r="R96" i="73"/>
  <c r="G57" i="78" s="1"/>
  <c r="A57" i="78"/>
  <c r="R100" i="73"/>
  <c r="G48" i="78" s="1"/>
  <c r="A48" i="78"/>
  <c r="R104" i="73"/>
  <c r="G62" i="78" s="1"/>
  <c r="A62" i="78"/>
  <c r="R108" i="73"/>
  <c r="G67" i="78" s="1"/>
  <c r="A67" i="78"/>
  <c r="R112" i="73"/>
  <c r="G38" i="78" s="1"/>
  <c r="A38" i="78"/>
  <c r="R114" i="73"/>
  <c r="G63" i="78" s="1"/>
  <c r="A63" i="78"/>
  <c r="R118" i="73"/>
  <c r="G40" i="78" s="1"/>
  <c r="A40" i="78"/>
  <c r="R120" i="73"/>
  <c r="R124" i="73"/>
  <c r="G124" i="78" s="1"/>
  <c r="A124" i="78"/>
  <c r="R98" i="73"/>
  <c r="G12" i="78" s="1"/>
  <c r="A12" i="78"/>
  <c r="R102" i="73"/>
  <c r="G16" i="78" s="1"/>
  <c r="A16" i="78"/>
  <c r="R106" i="73"/>
  <c r="G92" i="78" s="1"/>
  <c r="A92" i="78"/>
  <c r="R110" i="73"/>
  <c r="G104" i="78" s="1"/>
  <c r="A104" i="78"/>
  <c r="R116" i="73"/>
  <c r="G89" i="78" s="1"/>
  <c r="A89" i="78"/>
  <c r="R122" i="73"/>
  <c r="R95" i="73"/>
  <c r="G6" i="78" s="1"/>
  <c r="A6" i="78"/>
  <c r="R99" i="73"/>
  <c r="G79" i="78" s="1"/>
  <c r="A79" i="78"/>
  <c r="R103" i="73"/>
  <c r="G54" i="78" s="1"/>
  <c r="A54" i="78"/>
  <c r="R107" i="73"/>
  <c r="G95" i="78" s="1"/>
  <c r="A95" i="78"/>
  <c r="R111" i="73"/>
  <c r="G45" i="78" s="1"/>
  <c r="A45" i="78"/>
  <c r="R115" i="73"/>
  <c r="G50" i="78" s="1"/>
  <c r="A50" i="78"/>
  <c r="R121" i="73"/>
  <c r="R123" i="73"/>
  <c r="R117" i="73"/>
  <c r="G82" i="78" s="1"/>
  <c r="R119" i="73"/>
  <c r="A82" i="78"/>
  <c r="R65" i="73"/>
  <c r="G8" i="78" s="1"/>
  <c r="A8" i="78"/>
  <c r="R67" i="73"/>
  <c r="G9" i="78" s="1"/>
  <c r="A9" i="78"/>
  <c r="R71" i="73"/>
  <c r="G58" i="78" s="1"/>
  <c r="A58" i="78"/>
  <c r="R73" i="73"/>
  <c r="G56" i="78" s="1"/>
  <c r="A56" i="78"/>
  <c r="R77" i="73"/>
  <c r="G98" i="78" s="1"/>
  <c r="A98" i="78"/>
  <c r="R81" i="73"/>
  <c r="G28" i="78" s="1"/>
  <c r="A28" i="78"/>
  <c r="R85" i="73"/>
  <c r="G18" i="78" s="1"/>
  <c r="A18" i="78"/>
  <c r="R87" i="73"/>
  <c r="G71" i="78" s="1"/>
  <c r="A71" i="78"/>
  <c r="R91" i="73"/>
  <c r="G114" i="78" s="1"/>
  <c r="A114" i="78"/>
  <c r="R66" i="73"/>
  <c r="A96" i="78"/>
  <c r="R70" i="73"/>
  <c r="G85" i="78" s="1"/>
  <c r="A85" i="78"/>
  <c r="R76" i="73"/>
  <c r="G105" i="78" s="1"/>
  <c r="A105" i="78"/>
  <c r="R80" i="73"/>
  <c r="G65" i="78" s="1"/>
  <c r="A65" i="78"/>
  <c r="R84" i="73"/>
  <c r="G75" i="78" s="1"/>
  <c r="A75" i="78"/>
  <c r="R88" i="73"/>
  <c r="G21" i="78" s="1"/>
  <c r="A21" i="78"/>
  <c r="R92" i="73"/>
  <c r="G115" i="78" s="1"/>
  <c r="A115" i="78"/>
  <c r="R68" i="73"/>
  <c r="G15" i="78" s="1"/>
  <c r="A15" i="78"/>
  <c r="R72" i="73"/>
  <c r="G5" i="78" s="1"/>
  <c r="A5" i="78"/>
  <c r="R74" i="73"/>
  <c r="G69" i="78" s="1"/>
  <c r="A69" i="78"/>
  <c r="R78" i="73"/>
  <c r="A101" i="78"/>
  <c r="R82" i="73"/>
  <c r="G27" i="78" s="1"/>
  <c r="A27" i="78"/>
  <c r="R86" i="73"/>
  <c r="G61" i="78" s="1"/>
  <c r="A61" i="78"/>
  <c r="R90" i="73"/>
  <c r="G117" i="78" s="1"/>
  <c r="A117" i="78"/>
  <c r="R94" i="73"/>
  <c r="G119" i="78" s="1"/>
  <c r="A119" i="78"/>
  <c r="R69" i="73"/>
  <c r="G11" i="78" s="1"/>
  <c r="A11" i="78"/>
  <c r="R75" i="73"/>
  <c r="G81" i="78" s="1"/>
  <c r="A81" i="78"/>
  <c r="R79" i="73"/>
  <c r="G47" i="78" s="1"/>
  <c r="A47" i="78"/>
  <c r="R83" i="73"/>
  <c r="G17" i="78" s="1"/>
  <c r="A17" i="78"/>
  <c r="R89" i="73"/>
  <c r="G41" i="78" s="1"/>
  <c r="A41" i="78"/>
  <c r="R93" i="73"/>
  <c r="G116" i="78" s="1"/>
  <c r="A116" i="78"/>
  <c r="R35" i="73"/>
  <c r="G70" i="78" s="1"/>
  <c r="A70" i="78"/>
  <c r="R41" i="73"/>
  <c r="G30" i="78" s="1"/>
  <c r="A30" i="78"/>
  <c r="R47" i="73"/>
  <c r="G94" i="78" s="1"/>
  <c r="A94" i="78"/>
  <c r="R53" i="73"/>
  <c r="G29" i="78" s="1"/>
  <c r="A29" i="78"/>
  <c r="R61" i="73"/>
  <c r="G113" i="78" s="1"/>
  <c r="A113" i="78"/>
  <c r="R39" i="73"/>
  <c r="G55" i="78" s="1"/>
  <c r="A55" i="78"/>
  <c r="R45" i="73"/>
  <c r="G72" i="78" s="1"/>
  <c r="A72" i="78"/>
  <c r="R51" i="73"/>
  <c r="G60" i="78" s="1"/>
  <c r="A60" i="78"/>
  <c r="R57" i="73"/>
  <c r="G44" i="78" s="1"/>
  <c r="A44" i="78"/>
  <c r="R36" i="73"/>
  <c r="G31" i="78" s="1"/>
  <c r="A31" i="78"/>
  <c r="R38" i="73"/>
  <c r="G76" i="78" s="1"/>
  <c r="A76" i="78"/>
  <c r="R40" i="73"/>
  <c r="G78" i="78" s="1"/>
  <c r="A78" i="78"/>
  <c r="R42" i="73"/>
  <c r="G7" i="78" s="1"/>
  <c r="A7" i="78"/>
  <c r="R44" i="73"/>
  <c r="G77" i="78" s="1"/>
  <c r="A77" i="78"/>
  <c r="R46" i="73"/>
  <c r="G51" i="78" s="1"/>
  <c r="A51" i="78"/>
  <c r="R48" i="73"/>
  <c r="G46" i="78" s="1"/>
  <c r="A46" i="78"/>
  <c r="R50" i="73"/>
  <c r="G68" i="78" s="1"/>
  <c r="A68" i="78"/>
  <c r="R52" i="73"/>
  <c r="G36" i="78" s="1"/>
  <c r="A36" i="78"/>
  <c r="R54" i="73"/>
  <c r="G52" i="78" s="1"/>
  <c r="A52" i="78"/>
  <c r="R56" i="73"/>
  <c r="A108" i="78"/>
  <c r="R58" i="73"/>
  <c r="G14" i="78" s="1"/>
  <c r="A14" i="78"/>
  <c r="R60" i="73"/>
  <c r="R62" i="73"/>
  <c r="R37" i="73"/>
  <c r="G19" i="78" s="1"/>
  <c r="A19" i="78"/>
  <c r="R43" i="73"/>
  <c r="G39" i="78" s="1"/>
  <c r="A39" i="78"/>
  <c r="R49" i="73"/>
  <c r="G103" i="78" s="1"/>
  <c r="A103" i="78"/>
  <c r="R55" i="73"/>
  <c r="G32" i="78" s="1"/>
  <c r="A32" i="78"/>
  <c r="R59" i="73"/>
  <c r="G33" i="78" s="1"/>
  <c r="A33" i="78"/>
  <c r="R64" i="73"/>
  <c r="R63" i="73"/>
  <c r="N7" i="73"/>
  <c r="R7" i="73"/>
  <c r="G20" i="78" s="1"/>
  <c r="A20" i="78"/>
  <c r="N6" i="73"/>
  <c r="R6" i="73"/>
  <c r="G83" i="78" s="1"/>
  <c r="A83" i="78"/>
  <c r="N10" i="73"/>
  <c r="R10" i="73"/>
  <c r="G88" i="78" s="1"/>
  <c r="A88" i="78"/>
  <c r="N14" i="73"/>
  <c r="R14" i="73"/>
  <c r="G26" i="78" s="1"/>
  <c r="A26" i="78"/>
  <c r="N18" i="73"/>
  <c r="R18" i="73"/>
  <c r="G100" i="78" s="1"/>
  <c r="A100" i="78"/>
  <c r="N13" i="73"/>
  <c r="R13" i="73"/>
  <c r="G23" i="78" s="1"/>
  <c r="A23" i="78"/>
  <c r="N17" i="73"/>
  <c r="R17" i="73"/>
  <c r="G74" i="78" s="1"/>
  <c r="A74" i="78"/>
  <c r="N21" i="73"/>
  <c r="R21" i="73"/>
  <c r="G84" i="78" s="1"/>
  <c r="A84" i="78"/>
  <c r="N23" i="73"/>
  <c r="R23" i="73"/>
  <c r="G34" i="78" s="1"/>
  <c r="A34" i="78"/>
  <c r="N25" i="73"/>
  <c r="R25" i="73"/>
  <c r="G42" i="78" s="1"/>
  <c r="A42" i="78"/>
  <c r="N27" i="73"/>
  <c r="R27" i="73"/>
  <c r="G43" i="78" s="1"/>
  <c r="A43" i="78"/>
  <c r="N29" i="73"/>
  <c r="R29" i="73"/>
  <c r="G99" i="78" s="1"/>
  <c r="A99" i="78"/>
  <c r="N31" i="73"/>
  <c r="R31" i="73"/>
  <c r="G120" i="78" s="1"/>
  <c r="A120" i="78"/>
  <c r="N33" i="73"/>
  <c r="R33" i="73"/>
  <c r="G123" i="78" s="1"/>
  <c r="A123" i="78"/>
  <c r="N62" i="73"/>
  <c r="N92" i="73"/>
  <c r="N36" i="73"/>
  <c r="N38" i="73"/>
  <c r="N40" i="73"/>
  <c r="N42" i="73"/>
  <c r="N44" i="73"/>
  <c r="N46" i="73"/>
  <c r="N48" i="73"/>
  <c r="N50" i="73"/>
  <c r="N52" i="73"/>
  <c r="N54" i="73"/>
  <c r="N56" i="73"/>
  <c r="N58" i="73"/>
  <c r="N60" i="73"/>
  <c r="N65" i="73"/>
  <c r="N67" i="73"/>
  <c r="N69" i="73"/>
  <c r="N71" i="73"/>
  <c r="N73" i="73"/>
  <c r="N75" i="73"/>
  <c r="N77" i="73"/>
  <c r="N79" i="73"/>
  <c r="N81" i="73"/>
  <c r="N83" i="73"/>
  <c r="N85" i="73"/>
  <c r="N89" i="73"/>
  <c r="N96" i="73"/>
  <c r="N98" i="73"/>
  <c r="N100" i="73"/>
  <c r="N102" i="73"/>
  <c r="N104" i="73"/>
  <c r="N106" i="73"/>
  <c r="N108" i="73"/>
  <c r="N110" i="73"/>
  <c r="N112" i="73"/>
  <c r="N114" i="73"/>
  <c r="N63" i="73"/>
  <c r="N93" i="73"/>
  <c r="N35" i="73"/>
  <c r="N37" i="73"/>
  <c r="N39" i="73"/>
  <c r="N41" i="73"/>
  <c r="N43" i="73"/>
  <c r="N45" i="73"/>
  <c r="N47" i="73"/>
  <c r="N49" i="73"/>
  <c r="N51" i="73"/>
  <c r="N53" i="73"/>
  <c r="N55" i="73"/>
  <c r="N57" i="73"/>
  <c r="N59" i="73"/>
  <c r="N61" i="73"/>
  <c r="N64" i="73"/>
  <c r="N66" i="73"/>
  <c r="N68" i="73"/>
  <c r="N70" i="73"/>
  <c r="N72" i="73"/>
  <c r="N74" i="73"/>
  <c r="N76" i="73"/>
  <c r="N78" i="73"/>
  <c r="N80" i="73"/>
  <c r="N82" i="73"/>
  <c r="N84" i="73"/>
  <c r="N86" i="73"/>
  <c r="N87" i="73"/>
  <c r="N88" i="73"/>
  <c r="N90" i="73"/>
  <c r="N91" i="73"/>
  <c r="N94" i="73"/>
  <c r="N95" i="73"/>
  <c r="N97" i="73"/>
  <c r="N99" i="73"/>
  <c r="N101" i="73"/>
  <c r="N103" i="73"/>
  <c r="N105" i="73"/>
  <c r="N107" i="73"/>
  <c r="N109" i="73"/>
  <c r="N111" i="73"/>
  <c r="N117" i="73"/>
  <c r="N119" i="73"/>
  <c r="N118" i="73"/>
  <c r="N121" i="73"/>
  <c r="N113" i="73"/>
  <c r="N115" i="73"/>
  <c r="N120" i="73"/>
  <c r="N122" i="73"/>
  <c r="N124" i="73"/>
  <c r="N116" i="73"/>
  <c r="N123" i="73"/>
  <c r="N9" i="73"/>
  <c r="R9" i="73"/>
  <c r="G24" i="78" s="1"/>
  <c r="A24" i="78"/>
  <c r="N8" i="73"/>
  <c r="R8" i="73"/>
  <c r="G35" i="78" s="1"/>
  <c r="A35" i="78"/>
  <c r="N12" i="73"/>
  <c r="R12" i="73"/>
  <c r="G25" i="78" s="1"/>
  <c r="A25" i="78"/>
  <c r="N16" i="73"/>
  <c r="R16" i="73"/>
  <c r="G91" i="78" s="1"/>
  <c r="A91" i="78"/>
  <c r="N20" i="73"/>
  <c r="R20" i="73"/>
  <c r="G90" i="78" s="1"/>
  <c r="A90" i="78"/>
  <c r="N11" i="73"/>
  <c r="R11" i="73"/>
  <c r="G37" i="78" s="1"/>
  <c r="A37" i="78"/>
  <c r="N15" i="73"/>
  <c r="R15" i="73"/>
  <c r="G59" i="78" s="1"/>
  <c r="A59" i="78"/>
  <c r="N19" i="73"/>
  <c r="R19" i="73"/>
  <c r="G97" i="78" s="1"/>
  <c r="A97" i="78"/>
  <c r="N22" i="73"/>
  <c r="R22" i="73"/>
  <c r="G93" i="78" s="1"/>
  <c r="A93" i="78"/>
  <c r="N24" i="73"/>
  <c r="R24" i="73"/>
  <c r="G53" i="78" s="1"/>
  <c r="A53" i="78"/>
  <c r="N26" i="73"/>
  <c r="R26" i="73"/>
  <c r="G49" i="78" s="1"/>
  <c r="A49" i="78"/>
  <c r="N28" i="73"/>
  <c r="R28" i="73"/>
  <c r="G10" i="78" s="1"/>
  <c r="A10" i="78"/>
  <c r="N30" i="73"/>
  <c r="R30" i="73"/>
  <c r="G118" i="78" s="1"/>
  <c r="A118" i="78"/>
  <c r="N32" i="73"/>
  <c r="R32" i="73"/>
  <c r="G122" i="78" s="1"/>
  <c r="A122" i="78"/>
  <c r="N34" i="73"/>
  <c r="R34" i="73"/>
  <c r="G121" i="78" s="1"/>
  <c r="A121" i="78"/>
  <c r="C10" i="78" l="1"/>
  <c r="C37" i="78"/>
  <c r="C91" i="78"/>
  <c r="C89" i="78"/>
  <c r="C95" i="78"/>
  <c r="C79" i="78"/>
  <c r="C71" i="78"/>
  <c r="C65" i="78"/>
  <c r="C5" i="78"/>
  <c r="C44" i="78"/>
  <c r="C103" i="78"/>
  <c r="C30" i="78"/>
  <c r="C116" i="78"/>
  <c r="C63" i="78"/>
  <c r="C92" i="78"/>
  <c r="C12" i="78"/>
  <c r="C18" i="78"/>
  <c r="C98" i="78"/>
  <c r="C11" i="78"/>
  <c r="C36" i="78"/>
  <c r="C77" i="78"/>
  <c r="C31" i="78"/>
  <c r="C123" i="78"/>
  <c r="C42" i="78"/>
  <c r="C23" i="78"/>
  <c r="C26" i="78"/>
  <c r="C118" i="78"/>
  <c r="C93" i="78"/>
  <c r="C59" i="78"/>
  <c r="C90" i="78"/>
  <c r="C124" i="78"/>
  <c r="C50" i="78"/>
  <c r="C80" i="78"/>
  <c r="C64" i="78"/>
  <c r="C114" i="78"/>
  <c r="C61" i="78"/>
  <c r="C101" i="78"/>
  <c r="C85" i="78"/>
  <c r="C32" i="78"/>
  <c r="C94" i="78"/>
  <c r="C55" i="78"/>
  <c r="C38" i="78"/>
  <c r="C62" i="78"/>
  <c r="C57" i="78"/>
  <c r="C17" i="78"/>
  <c r="C81" i="78"/>
  <c r="C9" i="78"/>
  <c r="C14" i="78"/>
  <c r="C68" i="78"/>
  <c r="C7" i="78"/>
  <c r="C43" i="78"/>
  <c r="C74" i="78"/>
  <c r="C100" i="78"/>
  <c r="C53" i="78"/>
  <c r="C97" i="78"/>
  <c r="C35" i="78"/>
  <c r="C73" i="78"/>
  <c r="C40" i="78"/>
  <c r="C86" i="78"/>
  <c r="C45" i="78"/>
  <c r="C54" i="78"/>
  <c r="C6" i="78"/>
  <c r="C117" i="78"/>
  <c r="C75" i="78"/>
  <c r="C105" i="78"/>
  <c r="C15" i="78"/>
  <c r="C113" i="78"/>
  <c r="C29" i="78"/>
  <c r="C72" i="78"/>
  <c r="C19" i="78"/>
  <c r="C104" i="78"/>
  <c r="C16" i="78"/>
  <c r="C28" i="78"/>
  <c r="C56" i="78"/>
  <c r="C8" i="78"/>
  <c r="C108" i="78"/>
  <c r="C46" i="78"/>
  <c r="C78" i="78"/>
  <c r="C99" i="78"/>
  <c r="C84" i="78"/>
  <c r="C83" i="78"/>
  <c r="C122" i="78"/>
  <c r="C121" i="78"/>
  <c r="C49" i="78"/>
  <c r="C25" i="78"/>
  <c r="C24" i="78"/>
  <c r="C82" i="78"/>
  <c r="C107" i="78"/>
  <c r="C22" i="78"/>
  <c r="C119" i="78"/>
  <c r="C21" i="78"/>
  <c r="C27" i="78"/>
  <c r="C69" i="78"/>
  <c r="C96" i="78"/>
  <c r="C33" i="78"/>
  <c r="C60" i="78"/>
  <c r="C39" i="78"/>
  <c r="C70" i="78"/>
  <c r="C67" i="78"/>
  <c r="C48" i="78"/>
  <c r="C41" i="78"/>
  <c r="C47" i="78"/>
  <c r="C58" i="78"/>
  <c r="C52" i="78"/>
  <c r="C51" i="78"/>
  <c r="C76" i="78"/>
  <c r="C115" i="78"/>
  <c r="C120" i="78"/>
  <c r="C34" i="78"/>
  <c r="C88" i="78"/>
  <c r="C20" i="78"/>
  <c r="P63" i="79" l="1"/>
  <c r="P61" i="79" l="1"/>
  <c r="Z34" i="79" s="1"/>
  <c r="P59" i="79"/>
  <c r="P57" i="79"/>
  <c r="Z32" i="79" s="1"/>
  <c r="P55" i="79"/>
  <c r="Z31" i="79" s="1"/>
  <c r="P53" i="79"/>
  <c r="B53" i="79"/>
  <c r="P51" i="79"/>
  <c r="B51" i="79"/>
  <c r="P49" i="79"/>
  <c r="Z28" i="79" s="1"/>
  <c r="B49" i="79"/>
  <c r="P47" i="79"/>
  <c r="Z27" i="79" s="1"/>
  <c r="B47" i="79"/>
  <c r="P45" i="79"/>
  <c r="Z26" i="79" s="1"/>
  <c r="B45" i="79"/>
  <c r="P43" i="79"/>
  <c r="B43" i="79"/>
  <c r="AQ41" i="79"/>
  <c r="P41" i="79"/>
  <c r="B41" i="79"/>
  <c r="P39" i="79"/>
  <c r="B39" i="79"/>
  <c r="P37" i="79"/>
  <c r="Z22" i="79" s="1"/>
  <c r="B37" i="79"/>
  <c r="AQ35" i="79"/>
  <c r="AM35" i="79"/>
  <c r="AI35" i="79"/>
  <c r="AE35" i="79"/>
  <c r="P35" i="79"/>
  <c r="Z21" i="79" s="1"/>
  <c r="B35" i="79"/>
  <c r="AQ34" i="79"/>
  <c r="AM34" i="79"/>
  <c r="AI34" i="79"/>
  <c r="AE34" i="79"/>
  <c r="AQ33" i="79"/>
  <c r="AM33" i="79"/>
  <c r="AI33" i="79"/>
  <c r="AE33" i="79"/>
  <c r="P33" i="79"/>
  <c r="B33" i="79"/>
  <c r="AQ32" i="79"/>
  <c r="AM32" i="79"/>
  <c r="AI32" i="79"/>
  <c r="AE32" i="79"/>
  <c r="AQ31" i="79"/>
  <c r="AM31" i="79"/>
  <c r="AI31" i="79"/>
  <c r="AE31" i="79"/>
  <c r="P31" i="79"/>
  <c r="Z19" i="79" s="1"/>
  <c r="B31" i="79"/>
  <c r="AQ30" i="79"/>
  <c r="AM30" i="79"/>
  <c r="AI30" i="79"/>
  <c r="AE30" i="79"/>
  <c r="AQ29" i="79"/>
  <c r="AM29" i="79"/>
  <c r="AI29" i="79"/>
  <c r="AE29" i="79"/>
  <c r="P29" i="79"/>
  <c r="B29" i="79"/>
  <c r="AQ28" i="79"/>
  <c r="AM28" i="79"/>
  <c r="AI28" i="79"/>
  <c r="AE28" i="79"/>
  <c r="AQ27" i="79"/>
  <c r="AM27" i="79"/>
  <c r="AI27" i="79"/>
  <c r="AE27" i="79"/>
  <c r="P27" i="79"/>
  <c r="Z17" i="79" s="1"/>
  <c r="B27" i="79"/>
  <c r="AQ26" i="79"/>
  <c r="AM26" i="79"/>
  <c r="AI26" i="79"/>
  <c r="AE26" i="79"/>
  <c r="AQ25" i="79"/>
  <c r="AM25" i="79"/>
  <c r="AI25" i="79"/>
  <c r="AE25" i="79"/>
  <c r="P25" i="79"/>
  <c r="B25" i="79"/>
  <c r="AQ24" i="79"/>
  <c r="AM24" i="79"/>
  <c r="AI24" i="79"/>
  <c r="AE24" i="79"/>
  <c r="AQ23" i="79"/>
  <c r="AM23" i="79"/>
  <c r="AI23" i="79"/>
  <c r="AE23" i="79"/>
  <c r="P23" i="79"/>
  <c r="B23" i="79"/>
  <c r="AQ22" i="79"/>
  <c r="AM22" i="79"/>
  <c r="AI22" i="79"/>
  <c r="AE22" i="79"/>
  <c r="AQ21" i="79"/>
  <c r="AM21" i="79"/>
  <c r="AI21" i="79"/>
  <c r="AE21" i="79"/>
  <c r="P21" i="79"/>
  <c r="Z14" i="79" s="1"/>
  <c r="B21" i="79"/>
  <c r="AQ20" i="79"/>
  <c r="AM20" i="79"/>
  <c r="AI20" i="79"/>
  <c r="AE20" i="79"/>
  <c r="AQ19" i="79"/>
  <c r="AM19" i="79"/>
  <c r="AI19" i="79"/>
  <c r="AE19" i="79"/>
  <c r="P19" i="79"/>
  <c r="Z13" i="79" s="1"/>
  <c r="B19" i="79"/>
  <c r="AQ18" i="79"/>
  <c r="AM18" i="79"/>
  <c r="AI18" i="79"/>
  <c r="AE18" i="79"/>
  <c r="AQ17" i="79"/>
  <c r="AM17" i="79"/>
  <c r="AI17" i="79"/>
  <c r="AE17" i="79"/>
  <c r="P17" i="79"/>
  <c r="B17" i="79"/>
  <c r="AQ16" i="79"/>
  <c r="AM16" i="79"/>
  <c r="AI16" i="79"/>
  <c r="AE16" i="79"/>
  <c r="AQ15" i="79"/>
  <c r="AM15" i="79"/>
  <c r="AI15" i="79"/>
  <c r="AE15" i="79"/>
  <c r="P15" i="79"/>
  <c r="B15" i="79"/>
  <c r="AQ14" i="79"/>
  <c r="AM14" i="79"/>
  <c r="AI14" i="79"/>
  <c r="AE14" i="79"/>
  <c r="AQ13" i="79"/>
  <c r="AM13" i="79"/>
  <c r="AI13" i="79"/>
  <c r="AE13" i="79"/>
  <c r="P13" i="79"/>
  <c r="Z10" i="79" s="1"/>
  <c r="B13" i="79"/>
  <c r="AQ12" i="79"/>
  <c r="AM12" i="79"/>
  <c r="AI12" i="79"/>
  <c r="AE12" i="79"/>
  <c r="AQ11" i="79"/>
  <c r="AM11" i="79"/>
  <c r="AI11" i="79"/>
  <c r="AE11" i="79"/>
  <c r="P11" i="79"/>
  <c r="B11" i="79"/>
  <c r="AQ10" i="79"/>
  <c r="AM10" i="79"/>
  <c r="AI10" i="79"/>
  <c r="AE10" i="79"/>
  <c r="AQ9" i="79"/>
  <c r="AM9" i="79"/>
  <c r="AI9" i="79"/>
  <c r="AE9" i="79"/>
  <c r="P9" i="79"/>
  <c r="B9" i="79"/>
  <c r="AQ8" i="79"/>
  <c r="AM8" i="79"/>
  <c r="AI8" i="79"/>
  <c r="AE8" i="79"/>
  <c r="AQ7" i="79"/>
  <c r="AM7" i="79"/>
  <c r="AI7" i="79"/>
  <c r="AE7" i="79"/>
  <c r="P7" i="79"/>
  <c r="Z7" i="79" s="1"/>
  <c r="B7" i="79"/>
  <c r="AQ6" i="79"/>
  <c r="AM6" i="79"/>
  <c r="AI6" i="79"/>
  <c r="AE6" i="79"/>
  <c r="P5" i="79"/>
  <c r="B5" i="79"/>
  <c r="AQ35" i="65"/>
  <c r="AM35" i="65"/>
  <c r="AI35" i="65"/>
  <c r="AE35" i="65"/>
  <c r="AQ34" i="65"/>
  <c r="AM34" i="65"/>
  <c r="AI34" i="65"/>
  <c r="AE34" i="65"/>
  <c r="AQ33" i="65"/>
  <c r="AM33" i="65"/>
  <c r="AI33" i="65"/>
  <c r="AE33" i="65"/>
  <c r="AQ32" i="65"/>
  <c r="AM32" i="65"/>
  <c r="AI32" i="65"/>
  <c r="AE32" i="65"/>
  <c r="AQ31" i="65"/>
  <c r="AM31" i="65"/>
  <c r="AI31" i="65"/>
  <c r="AE31" i="65"/>
  <c r="AQ30" i="65"/>
  <c r="AM30" i="65"/>
  <c r="AI30" i="65"/>
  <c r="AE30" i="65"/>
  <c r="AQ29" i="65"/>
  <c r="AM29" i="65"/>
  <c r="AI29" i="65"/>
  <c r="AE29" i="65"/>
  <c r="AQ28" i="65"/>
  <c r="AM28" i="65"/>
  <c r="AI28" i="65"/>
  <c r="AE28" i="65"/>
  <c r="AQ27" i="65"/>
  <c r="AM27" i="65"/>
  <c r="AI27" i="65"/>
  <c r="AE27" i="65"/>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45" i="65"/>
  <c r="Z26" i="65" s="1"/>
  <c r="P47" i="65"/>
  <c r="Z27" i="65" s="1"/>
  <c r="P49" i="65"/>
  <c r="Z28" i="65" s="1"/>
  <c r="P51" i="65"/>
  <c r="Z29" i="65" s="1"/>
  <c r="P53" i="65"/>
  <c r="Z30" i="65" s="1"/>
  <c r="P55" i="65"/>
  <c r="Z31" i="65" s="1"/>
  <c r="P57" i="65"/>
  <c r="Z32" i="65" s="1"/>
  <c r="P59" i="65"/>
  <c r="Z33" i="65" s="1"/>
  <c r="P61" i="65"/>
  <c r="Z34" i="65" s="1"/>
  <c r="P63" i="65"/>
  <c r="Z35" i="65" s="1"/>
  <c r="B53" i="65"/>
  <c r="B51" i="65"/>
  <c r="P39" i="15"/>
  <c r="P41" i="15"/>
  <c r="P43" i="15"/>
  <c r="P45" i="15"/>
  <c r="P47" i="15"/>
  <c r="P49" i="15"/>
  <c r="Z28" i="15" s="1"/>
  <c r="P51" i="15"/>
  <c r="Z29" i="15" s="1"/>
  <c r="P53" i="15"/>
  <c r="Z30" i="15" s="1"/>
  <c r="P55" i="15"/>
  <c r="Z31" i="15" s="1"/>
  <c r="P57" i="15"/>
  <c r="Z32" i="15" s="1"/>
  <c r="P59" i="15"/>
  <c r="P61" i="15"/>
  <c r="Z34" i="15" s="1"/>
  <c r="P63" i="15"/>
  <c r="P37" i="15"/>
  <c r="AQ35" i="15"/>
  <c r="AQ34" i="15"/>
  <c r="AQ33" i="15"/>
  <c r="AQ32" i="15"/>
  <c r="AQ31" i="15"/>
  <c r="AQ30" i="15"/>
  <c r="AQ29" i="15"/>
  <c r="AM35" i="15"/>
  <c r="AM34" i="15"/>
  <c r="AM33" i="15"/>
  <c r="AM32" i="15"/>
  <c r="AM31" i="15"/>
  <c r="AM30" i="15"/>
  <c r="AM29" i="15"/>
  <c r="AI35" i="15"/>
  <c r="AI34" i="15"/>
  <c r="AI33" i="15"/>
  <c r="AI32" i="15"/>
  <c r="AI31" i="15"/>
  <c r="AI30" i="15"/>
  <c r="AI29" i="15"/>
  <c r="AE35" i="15"/>
  <c r="AE34" i="15"/>
  <c r="AE33" i="15"/>
  <c r="AE32" i="15"/>
  <c r="AE31" i="15"/>
  <c r="AE30" i="15"/>
  <c r="AE29" i="15"/>
  <c r="AE28" i="15"/>
  <c r="B53" i="15"/>
  <c r="B51" i="15"/>
  <c r="U47" i="65" l="1"/>
  <c r="AV27" i="65" s="1"/>
  <c r="AR14" i="65"/>
  <c r="AR10" i="65"/>
  <c r="U63" i="65"/>
  <c r="AV35" i="65" s="1"/>
  <c r="AR11" i="79"/>
  <c r="AR14" i="79"/>
  <c r="AR18" i="79"/>
  <c r="AR8" i="79"/>
  <c r="AR12" i="79"/>
  <c r="AR15" i="79"/>
  <c r="AN26" i="79"/>
  <c r="AN12" i="65"/>
  <c r="AN28" i="65"/>
  <c r="AR12" i="65"/>
  <c r="AR20" i="65"/>
  <c r="AJ22" i="65"/>
  <c r="AJ8" i="65"/>
  <c r="AN22" i="65"/>
  <c r="AN12" i="79"/>
  <c r="AN11" i="79"/>
  <c r="AN8" i="65"/>
  <c r="AR6" i="65"/>
  <c r="AJ13" i="65"/>
  <c r="AN16" i="65"/>
  <c r="AR10" i="79"/>
  <c r="AJ16" i="65"/>
  <c r="AJ24" i="65"/>
  <c r="AR16" i="65"/>
  <c r="AJ18" i="65"/>
  <c r="AJ26" i="65"/>
  <c r="AN10" i="79"/>
  <c r="AR22" i="65"/>
  <c r="AR21" i="65"/>
  <c r="AN26" i="65"/>
  <c r="AN8" i="79"/>
  <c r="AF6" i="65"/>
  <c r="AJ6" i="65"/>
  <c r="AR18" i="65"/>
  <c r="AJ20" i="65"/>
  <c r="U55" i="65"/>
  <c r="AV31" i="65" s="1"/>
  <c r="AF12" i="65"/>
  <c r="AF16" i="65"/>
  <c r="U59" i="65"/>
  <c r="AV33" i="65" s="1"/>
  <c r="AF18" i="65"/>
  <c r="AF26" i="65"/>
  <c r="AF20" i="65"/>
  <c r="AF8" i="65"/>
  <c r="AF10" i="65"/>
  <c r="Z35" i="15"/>
  <c r="U63" i="79"/>
  <c r="AV35" i="79" s="1"/>
  <c r="U61" i="65"/>
  <c r="AV34" i="65" s="1"/>
  <c r="U61" i="79"/>
  <c r="AV34" i="79" s="1"/>
  <c r="Z33" i="15"/>
  <c r="U59" i="79"/>
  <c r="AV33" i="79" s="1"/>
  <c r="U57" i="65"/>
  <c r="AV32" i="65" s="1"/>
  <c r="U55" i="79"/>
  <c r="AV31" i="79" s="1"/>
  <c r="U53" i="65"/>
  <c r="AV30" i="65" s="1"/>
  <c r="U53" i="79"/>
  <c r="AV30" i="79" s="1"/>
  <c r="U51" i="65"/>
  <c r="AV29" i="65" s="1"/>
  <c r="U51" i="79"/>
  <c r="AV29" i="79" s="1"/>
  <c r="U49" i="65"/>
  <c r="AV28" i="65" s="1"/>
  <c r="Z27" i="15"/>
  <c r="U47" i="79"/>
  <c r="AV27" i="79" s="1"/>
  <c r="Z23" i="79"/>
  <c r="Z18" i="79"/>
  <c r="Z12" i="79"/>
  <c r="Z11" i="79"/>
  <c r="AJ34" i="79"/>
  <c r="AJ11" i="79"/>
  <c r="AJ15" i="79"/>
  <c r="AJ12" i="79"/>
  <c r="Z35" i="79"/>
  <c r="U57" i="79"/>
  <c r="AV32" i="79" s="1"/>
  <c r="Z30" i="79"/>
  <c r="U49" i="79"/>
  <c r="AV28" i="79" s="1"/>
  <c r="U45" i="79"/>
  <c r="AV26" i="79" s="1"/>
  <c r="AF11" i="79"/>
  <c r="Z15" i="79"/>
  <c r="AF8" i="79"/>
  <c r="Z8" i="79"/>
  <c r="AF13" i="79"/>
  <c r="AF34" i="79"/>
  <c r="Z6" i="79"/>
  <c r="AF10" i="79"/>
  <c r="AF12" i="79"/>
  <c r="AF17" i="79"/>
  <c r="AN15" i="79"/>
  <c r="AF21" i="79"/>
  <c r="AF9" i="79"/>
  <c r="AN9" i="79"/>
  <c r="AN13" i="79"/>
  <c r="AF14" i="79"/>
  <c r="AJ20" i="79"/>
  <c r="AJ23" i="79"/>
  <c r="AN29" i="79"/>
  <c r="AJ32" i="79"/>
  <c r="AR33" i="79"/>
  <c r="AR34" i="79"/>
  <c r="AJ26" i="79"/>
  <c r="Z24" i="79"/>
  <c r="AR7" i="79"/>
  <c r="AJ8" i="79"/>
  <c r="AJ16" i="79"/>
  <c r="AJ22" i="79"/>
  <c r="AN23" i="79"/>
  <c r="AN25" i="79"/>
  <c r="AR30" i="79"/>
  <c r="AN32" i="79"/>
  <c r="AN17" i="79"/>
  <c r="AF22" i="79"/>
  <c r="AN20" i="79"/>
  <c r="AN19" i="79"/>
  <c r="AN28" i="79"/>
  <c r="AN27" i="79"/>
  <c r="AF6" i="79"/>
  <c r="AN6" i="79"/>
  <c r="Z9" i="79"/>
  <c r="AR13" i="79"/>
  <c r="AJ14" i="79"/>
  <c r="AN16" i="79"/>
  <c r="AR17" i="79"/>
  <c r="AJ18" i="79"/>
  <c r="AR19" i="79"/>
  <c r="AJ21" i="79"/>
  <c r="AR23" i="79"/>
  <c r="AF24" i="79"/>
  <c r="Z29" i="79"/>
  <c r="AR29" i="79"/>
  <c r="AF31" i="79"/>
  <c r="AR32" i="79"/>
  <c r="AF33" i="79"/>
  <c r="AF18" i="79"/>
  <c r="AJ25" i="79"/>
  <c r="AF32" i="79"/>
  <c r="Z25" i="79"/>
  <c r="AF35" i="79"/>
  <c r="AF20" i="79"/>
  <c r="AF19" i="79"/>
  <c r="AF28" i="79"/>
  <c r="AF27" i="79"/>
  <c r="AJ7" i="79"/>
  <c r="AF15" i="79"/>
  <c r="Z16" i="79"/>
  <c r="AN22" i="79"/>
  <c r="AJ24" i="79"/>
  <c r="AR25" i="79"/>
  <c r="AR26" i="79"/>
  <c r="AF30" i="79"/>
  <c r="AJ31" i="79"/>
  <c r="Z33" i="79"/>
  <c r="AF23" i="79"/>
  <c r="AN30" i="79"/>
  <c r="AJ9" i="79"/>
  <c r="AR9" i="79"/>
  <c r="AJ10" i="79"/>
  <c r="AN18" i="79"/>
  <c r="AN21" i="79"/>
  <c r="AN24" i="79"/>
  <c r="AF29" i="79"/>
  <c r="AN31" i="79"/>
  <c r="AJ33" i="79"/>
  <c r="AJ28" i="79"/>
  <c r="AJ27" i="79"/>
  <c r="AJ35" i="79"/>
  <c r="AR28" i="79"/>
  <c r="AR27" i="79"/>
  <c r="AR35" i="79"/>
  <c r="AF7" i="79"/>
  <c r="AN7" i="79"/>
  <c r="AJ13" i="79"/>
  <c r="AN14" i="79"/>
  <c r="AR16" i="79"/>
  <c r="AJ17" i="79"/>
  <c r="AJ19" i="79"/>
  <c r="AR20" i="79"/>
  <c r="AR22" i="79"/>
  <c r="AR24" i="79"/>
  <c r="AF25" i="79"/>
  <c r="AF26" i="79"/>
  <c r="AJ30" i="79"/>
  <c r="AR31" i="79"/>
  <c r="AN35" i="79"/>
  <c r="AJ6" i="79"/>
  <c r="AR6" i="79"/>
  <c r="AF16" i="79"/>
  <c r="AR21" i="79"/>
  <c r="AJ29" i="79"/>
  <c r="Z20" i="79"/>
  <c r="AN33" i="79"/>
  <c r="AN34" i="79"/>
  <c r="AF22" i="65"/>
  <c r="AR9" i="65"/>
  <c r="AJ30" i="65"/>
  <c r="AR35" i="65"/>
  <c r="AR31" i="65"/>
  <c r="AR27" i="65"/>
  <c r="AR23" i="65"/>
  <c r="AR19" i="65"/>
  <c r="AR15" i="65"/>
  <c r="AR11" i="65"/>
  <c r="AR7" i="65"/>
  <c r="AR8" i="65"/>
  <c r="AJ12" i="65"/>
  <c r="AJ21" i="65"/>
  <c r="AF27" i="65"/>
  <c r="AJ28" i="65"/>
  <c r="AN30" i="65"/>
  <c r="AF32" i="65"/>
  <c r="AF35" i="65"/>
  <c r="AF28" i="65"/>
  <c r="AN6" i="65"/>
  <c r="AJ9" i="65"/>
  <c r="AJ10" i="65"/>
  <c r="AN14" i="65"/>
  <c r="AF15" i="65"/>
  <c r="AR17" i="65"/>
  <c r="AN23" i="65"/>
  <c r="AN24" i="65"/>
  <c r="AR29" i="65"/>
  <c r="AR30" i="65"/>
  <c r="AN31" i="65"/>
  <c r="AJ32" i="65"/>
  <c r="AJ33" i="65"/>
  <c r="AF34" i="65"/>
  <c r="AN11" i="65"/>
  <c r="AR26" i="65"/>
  <c r="AN32" i="65"/>
  <c r="AJ34" i="65"/>
  <c r="AN33" i="65"/>
  <c r="AN29" i="65"/>
  <c r="AN25" i="65"/>
  <c r="AN21" i="65"/>
  <c r="AN17" i="65"/>
  <c r="AN13" i="65"/>
  <c r="AN9" i="65"/>
  <c r="AJ14" i="65"/>
  <c r="AN18" i="65"/>
  <c r="AN15" i="65"/>
  <c r="AF33" i="65"/>
  <c r="AF29" i="65"/>
  <c r="AF25" i="65"/>
  <c r="AF21" i="65"/>
  <c r="AF17" i="65"/>
  <c r="AF13" i="65"/>
  <c r="AF9" i="65"/>
  <c r="AJ35" i="65"/>
  <c r="AJ31" i="65"/>
  <c r="AJ27" i="65"/>
  <c r="AJ23" i="65"/>
  <c r="AJ19" i="65"/>
  <c r="AJ15" i="65"/>
  <c r="AJ11" i="65"/>
  <c r="AJ7" i="65"/>
  <c r="AJ17" i="65"/>
  <c r="AF23" i="65"/>
  <c r="AR25" i="65"/>
  <c r="AR32" i="65"/>
  <c r="AN34" i="65"/>
  <c r="AN35" i="65"/>
  <c r="AF30" i="65"/>
  <c r="AF7" i="65"/>
  <c r="AF11" i="65"/>
  <c r="AF14" i="65"/>
  <c r="AN19" i="65"/>
  <c r="AN20" i="65"/>
  <c r="AF24" i="65"/>
  <c r="AR24" i="65"/>
  <c r="AR28" i="65"/>
  <c r="AJ29" i="65"/>
  <c r="AR34" i="65"/>
  <c r="AF19" i="65"/>
  <c r="AN10" i="65"/>
  <c r="AR13" i="65"/>
  <c r="AN7" i="65"/>
  <c r="AJ25" i="65"/>
  <c r="AN27" i="65"/>
  <c r="AF31" i="65"/>
  <c r="AR33" i="65"/>
  <c r="AQ28" i="15"/>
  <c r="AQ27" i="15"/>
  <c r="AM28" i="15"/>
  <c r="AM27" i="15"/>
  <c r="AI28" i="15"/>
  <c r="AI27" i="15"/>
  <c r="AE27" i="15"/>
  <c r="AS13" i="65" l="1"/>
  <c r="AT13" i="65" s="1"/>
  <c r="AS26" i="65"/>
  <c r="AT26" i="65" s="1"/>
  <c r="AS20" i="65"/>
  <c r="AT20" i="65" s="1"/>
  <c r="AO17" i="65"/>
  <c r="AP17" i="65" s="1"/>
  <c r="AO8" i="65"/>
  <c r="AP8" i="65" s="1"/>
  <c r="AK25" i="65"/>
  <c r="AL25" i="65" s="1"/>
  <c r="AK29" i="65"/>
  <c r="AL29" i="65" s="1"/>
  <c r="B58" i="74" s="1"/>
  <c r="AG27" i="65"/>
  <c r="AH27" i="65" s="1"/>
  <c r="AB22" i="79"/>
  <c r="AB27" i="79"/>
  <c r="AB8" i="79"/>
  <c r="AB29" i="79"/>
  <c r="AG13" i="79"/>
  <c r="AH13" i="79" s="1"/>
  <c r="B12" i="82" s="1"/>
  <c r="AS6" i="79"/>
  <c r="AT6" i="79" s="1"/>
  <c r="N6" i="79" s="1"/>
  <c r="B95" i="82" s="1"/>
  <c r="AG7" i="79"/>
  <c r="AH7" i="79" s="1"/>
  <c r="B6" i="82" s="1"/>
  <c r="AO24" i="79"/>
  <c r="AP24" i="79" s="1"/>
  <c r="B83" i="82" s="1"/>
  <c r="AO12" i="79"/>
  <c r="AP12" i="79" s="1"/>
  <c r="B71" i="82" s="1"/>
  <c r="AK11" i="79"/>
  <c r="AL11" i="79" s="1"/>
  <c r="B40" i="82" s="1"/>
  <c r="AK29" i="79"/>
  <c r="AL29" i="79" s="1"/>
  <c r="B58" i="82" s="1"/>
  <c r="AG28" i="79"/>
  <c r="AH28" i="79" s="1"/>
  <c r="B27" i="82" s="1"/>
  <c r="AK23" i="79"/>
  <c r="AL23" i="79" s="1"/>
  <c r="B52" i="82" s="1"/>
  <c r="AS21" i="79"/>
  <c r="AT21" i="79" s="1"/>
  <c r="B110" i="82" s="1"/>
  <c r="AO21" i="79"/>
  <c r="AP21" i="79" s="1"/>
  <c r="B80" i="82" s="1"/>
  <c r="AG21" i="79"/>
  <c r="AH21" i="79" s="1"/>
  <c r="B20" i="82" s="1"/>
  <c r="AG8" i="79"/>
  <c r="AH8" i="79" s="1"/>
  <c r="B7" i="82" s="1"/>
  <c r="AS15" i="79"/>
  <c r="AT15" i="79" s="1"/>
  <c r="B104" i="82" s="1"/>
  <c r="AG25" i="79"/>
  <c r="AH25" i="79" s="1"/>
  <c r="B24" i="82" s="1"/>
  <c r="AB18" i="79"/>
  <c r="AS27" i="79"/>
  <c r="AT27" i="79" s="1"/>
  <c r="B116" i="82" s="1"/>
  <c r="AB35" i="79"/>
  <c r="AB33" i="79"/>
  <c r="AO22" i="79"/>
  <c r="AP22" i="79" s="1"/>
  <c r="B81" i="82" s="1"/>
  <c r="AG20" i="79"/>
  <c r="AH20" i="79" s="1"/>
  <c r="B19" i="82" s="1"/>
  <c r="AG24" i="79"/>
  <c r="AH24" i="79" s="1"/>
  <c r="E42" i="79" s="1"/>
  <c r="B23" i="82" s="1"/>
  <c r="AS13" i="79"/>
  <c r="AT13" i="79" s="1"/>
  <c r="B102" i="82" s="1"/>
  <c r="AO20" i="79"/>
  <c r="AP20" i="79" s="1"/>
  <c r="B79" i="82" s="1"/>
  <c r="AO25" i="79"/>
  <c r="AP25" i="79" s="1"/>
  <c r="B84" i="82" s="1"/>
  <c r="AS34" i="79"/>
  <c r="AT34" i="79" s="1"/>
  <c r="N62" i="79" s="1"/>
  <c r="B123" i="82" s="1"/>
  <c r="AB19" i="79"/>
  <c r="AO15" i="79"/>
  <c r="AP15" i="79" s="1"/>
  <c r="B74" i="82" s="1"/>
  <c r="AS20" i="79"/>
  <c r="AT20" i="79" s="1"/>
  <c r="B109" i="82" s="1"/>
  <c r="AS25" i="79"/>
  <c r="AT25" i="79" s="1"/>
  <c r="B114" i="82" s="1"/>
  <c r="AK8" i="79"/>
  <c r="AL8" i="79" s="1"/>
  <c r="H10" i="79" s="1"/>
  <c r="B37" i="82" s="1"/>
  <c r="AG26" i="79"/>
  <c r="AH26" i="79" s="1"/>
  <c r="B25" i="82" s="1"/>
  <c r="AK9" i="79"/>
  <c r="AL9" i="79" s="1"/>
  <c r="B38" i="82" s="1"/>
  <c r="AK14" i="79"/>
  <c r="AL14" i="79" s="1"/>
  <c r="B43" i="82" s="1"/>
  <c r="AS7" i="79"/>
  <c r="AT7" i="79" s="1"/>
  <c r="B96" i="82" s="1"/>
  <c r="AO35" i="79"/>
  <c r="AP35" i="79" s="1"/>
  <c r="K64" i="79" s="1"/>
  <c r="B94" i="82" s="1"/>
  <c r="AS24" i="79"/>
  <c r="AT24" i="79" s="1"/>
  <c r="B113" i="82" s="1"/>
  <c r="AK17" i="79"/>
  <c r="AL17" i="79" s="1"/>
  <c r="B46" i="82" s="1"/>
  <c r="AS28" i="79"/>
  <c r="AT28" i="79" s="1"/>
  <c r="B117" i="82" s="1"/>
  <c r="AO18" i="79"/>
  <c r="AP18" i="79" s="1"/>
  <c r="B77" i="82" s="1"/>
  <c r="AG35" i="79"/>
  <c r="AH35" i="79" s="1"/>
  <c r="E64" i="79" s="1"/>
  <c r="AS23" i="79"/>
  <c r="AT23" i="79" s="1"/>
  <c r="B112" i="82" s="1"/>
  <c r="AB9" i="79"/>
  <c r="AO23" i="79"/>
  <c r="AP23" i="79" s="1"/>
  <c r="B82" i="82" s="1"/>
  <c r="AB24" i="79"/>
  <c r="AB34" i="79"/>
  <c r="AB17" i="79"/>
  <c r="AB26" i="79"/>
  <c r="AS9" i="79"/>
  <c r="AT9" i="79" s="1"/>
  <c r="B98" i="82" s="1"/>
  <c r="AO16" i="79"/>
  <c r="AP16" i="79" s="1"/>
  <c r="B75" i="82" s="1"/>
  <c r="AK34" i="79"/>
  <c r="AL34" i="79" s="1"/>
  <c r="H62" i="79" s="1"/>
  <c r="B63" i="82" s="1"/>
  <c r="AK15" i="79"/>
  <c r="AL15" i="79" s="1"/>
  <c r="B44" i="82" s="1"/>
  <c r="AS35" i="79"/>
  <c r="AT35" i="79" s="1"/>
  <c r="N64" i="79" s="1"/>
  <c r="B124" i="82" s="1"/>
  <c r="AO19" i="79"/>
  <c r="AP19" i="79" s="1"/>
  <c r="B78" i="82" s="1"/>
  <c r="AO34" i="79"/>
  <c r="AP34" i="79" s="1"/>
  <c r="K62" i="79" s="1"/>
  <c r="B93" i="82" s="1"/>
  <c r="AB23" i="79"/>
  <c r="AS16" i="79"/>
  <c r="AT16" i="79" s="1"/>
  <c r="B105" i="82" s="1"/>
  <c r="AK33" i="79"/>
  <c r="AL33" i="79" s="1"/>
  <c r="H60" i="79" s="1"/>
  <c r="B62" i="82" s="1"/>
  <c r="AB14" i="79"/>
  <c r="AK31" i="79"/>
  <c r="AL31" i="79" s="1"/>
  <c r="H56" i="79" s="1"/>
  <c r="B60" i="82" s="1"/>
  <c r="AB16" i="79"/>
  <c r="AG33" i="79"/>
  <c r="AH33" i="79" s="1"/>
  <c r="E60" i="79" s="1"/>
  <c r="B32" i="82" s="1"/>
  <c r="AK21" i="79"/>
  <c r="AL21" i="79" s="1"/>
  <c r="B50" i="82" s="1"/>
  <c r="AO6" i="79"/>
  <c r="AP6" i="79" s="1"/>
  <c r="B65" i="82" s="1"/>
  <c r="AO32" i="79"/>
  <c r="AP32" i="79" s="1"/>
  <c r="K58" i="79" s="1"/>
  <c r="B91" i="82" s="1"/>
  <c r="AK22" i="79"/>
  <c r="AL22" i="79" s="1"/>
  <c r="B51" i="82" s="1"/>
  <c r="AK26" i="79"/>
  <c r="AL26" i="79" s="1"/>
  <c r="H46" i="79" s="1"/>
  <c r="B55" i="82" s="1"/>
  <c r="AS33" i="79"/>
  <c r="AT33" i="79" s="1"/>
  <c r="N60" i="79" s="1"/>
  <c r="B122" i="82" s="1"/>
  <c r="AG14" i="79"/>
  <c r="AH14" i="79" s="1"/>
  <c r="B13" i="82" s="1"/>
  <c r="AG10" i="79"/>
  <c r="AH10" i="79" s="1"/>
  <c r="B9" i="82" s="1"/>
  <c r="AG12" i="79"/>
  <c r="AH12" i="79" s="1"/>
  <c r="B11" i="82" s="1"/>
  <c r="AS12" i="79"/>
  <c r="AT12" i="79" s="1"/>
  <c r="B101" i="82" s="1"/>
  <c r="AS8" i="79"/>
  <c r="AT8" i="79" s="1"/>
  <c r="B97" i="82" s="1"/>
  <c r="AG18" i="79"/>
  <c r="AH18" i="79" s="1"/>
  <c r="B17" i="82" s="1"/>
  <c r="AK19" i="79"/>
  <c r="AL19" i="79" s="1"/>
  <c r="B48" i="82" s="1"/>
  <c r="AK24" i="79"/>
  <c r="AL24" i="79" s="1"/>
  <c r="B53" i="82" s="1"/>
  <c r="AK20" i="79"/>
  <c r="AL20" i="79" s="1"/>
  <c r="B49" i="82" s="1"/>
  <c r="AK35" i="79"/>
  <c r="AL35" i="79" s="1"/>
  <c r="H64" i="79" s="1"/>
  <c r="B64" i="82" s="1"/>
  <c r="AO33" i="79"/>
  <c r="AP33" i="79" s="1"/>
  <c r="K60" i="79" s="1"/>
  <c r="B92" i="82" s="1"/>
  <c r="AB32" i="79"/>
  <c r="AS22" i="79"/>
  <c r="AT22" i="79" s="1"/>
  <c r="B111" i="82" s="1"/>
  <c r="AO14" i="79"/>
  <c r="AP14" i="79" s="1"/>
  <c r="B73" i="82" s="1"/>
  <c r="AK27" i="79"/>
  <c r="AL27" i="79" s="1"/>
  <c r="B56" i="82" s="1"/>
  <c r="AO31" i="79"/>
  <c r="AP31" i="79" s="1"/>
  <c r="K56" i="79" s="1"/>
  <c r="B90" i="82" s="1"/>
  <c r="AG30" i="79"/>
  <c r="AH30" i="79" s="1"/>
  <c r="B29" i="82" s="1"/>
  <c r="AG15" i="79"/>
  <c r="AH15" i="79" s="1"/>
  <c r="B14" i="82" s="1"/>
  <c r="AB25" i="79"/>
  <c r="AS32" i="79"/>
  <c r="AT32" i="79" s="1"/>
  <c r="N58" i="79" s="1"/>
  <c r="B121" i="82" s="1"/>
  <c r="AS19" i="79"/>
  <c r="AT19" i="79" s="1"/>
  <c r="B108" i="82" s="1"/>
  <c r="AG6" i="79"/>
  <c r="AH6" i="79" s="1"/>
  <c r="B5" i="82" s="1"/>
  <c r="AS30" i="79"/>
  <c r="AT30" i="79" s="1"/>
  <c r="B119" i="82" s="1"/>
  <c r="AK32" i="79"/>
  <c r="AL32" i="79" s="1"/>
  <c r="H58" i="79" s="1"/>
  <c r="B61" i="82" s="1"/>
  <c r="AO13" i="79"/>
  <c r="AP13" i="79" s="1"/>
  <c r="K20" i="79" s="1"/>
  <c r="B72" i="82" s="1"/>
  <c r="AB15" i="79"/>
  <c r="AG34" i="79"/>
  <c r="AH34" i="79" s="1"/>
  <c r="E62" i="79" s="1"/>
  <c r="AS11" i="79"/>
  <c r="AT11" i="79" s="1"/>
  <c r="B100" i="82" s="1"/>
  <c r="AO26" i="79"/>
  <c r="AP26" i="79" s="1"/>
  <c r="B85" i="82" s="1"/>
  <c r="AS10" i="79"/>
  <c r="AT10" i="79" s="1"/>
  <c r="N14" i="79" s="1"/>
  <c r="B99" i="82" s="1"/>
  <c r="AB12" i="79"/>
  <c r="AO11" i="79"/>
  <c r="AP11" i="79" s="1"/>
  <c r="B70" i="82" s="1"/>
  <c r="AG19" i="79"/>
  <c r="AH19" i="79" s="1"/>
  <c r="B18" i="82" s="1"/>
  <c r="AG16" i="79"/>
  <c r="AH16" i="79" s="1"/>
  <c r="B15" i="82" s="1"/>
  <c r="AS31" i="79"/>
  <c r="AT31" i="79" s="1"/>
  <c r="N56" i="79" s="1"/>
  <c r="B120" i="82" s="1"/>
  <c r="AK13" i="79"/>
  <c r="AL13" i="79" s="1"/>
  <c r="H20" i="79" s="1"/>
  <c r="B42" i="82" s="1"/>
  <c r="AK28" i="79"/>
  <c r="AL28" i="79" s="1"/>
  <c r="B57" i="82" s="1"/>
  <c r="AG29" i="79"/>
  <c r="AH29" i="79" s="1"/>
  <c r="B28" i="82" s="1"/>
  <c r="AK10" i="79"/>
  <c r="AL10" i="79" s="1"/>
  <c r="B39" i="82" s="1"/>
  <c r="AO30" i="79"/>
  <c r="AP30" i="79" s="1"/>
  <c r="B89" i="82" s="1"/>
  <c r="AB28" i="79"/>
  <c r="AK7" i="79"/>
  <c r="AL7" i="79" s="1"/>
  <c r="B36" i="82" s="1"/>
  <c r="AG32" i="79"/>
  <c r="AH32" i="79" s="1"/>
  <c r="E58" i="79" s="1"/>
  <c r="AG31" i="79"/>
  <c r="AH31" i="79" s="1"/>
  <c r="E56" i="79" s="1"/>
  <c r="B30" i="82" s="1"/>
  <c r="AK18" i="79"/>
  <c r="AL18" i="79" s="1"/>
  <c r="B47" i="82" s="1"/>
  <c r="AB7" i="79"/>
  <c r="AG22" i="79"/>
  <c r="AH22" i="79" s="1"/>
  <c r="B21" i="82" s="1"/>
  <c r="AB30" i="79"/>
  <c r="AK16" i="79"/>
  <c r="AL16" i="79" s="1"/>
  <c r="B45" i="82" s="1"/>
  <c r="AB31" i="79"/>
  <c r="AO9" i="79"/>
  <c r="AP9" i="79" s="1"/>
  <c r="B68" i="82" s="1"/>
  <c r="AG11" i="79"/>
  <c r="AH11" i="79" s="1"/>
  <c r="B10" i="82" s="1"/>
  <c r="AO10" i="79"/>
  <c r="AP10" i="79" s="1"/>
  <c r="B69" i="82" s="1"/>
  <c r="AS18" i="79"/>
  <c r="AT18" i="79" s="1"/>
  <c r="B107" i="82" s="1"/>
  <c r="AO28" i="79"/>
  <c r="AP28" i="79" s="1"/>
  <c r="B87" i="82" s="1"/>
  <c r="AK6" i="79"/>
  <c r="AL6" i="79" s="1"/>
  <c r="H6" i="79" s="1"/>
  <c r="B35" i="82" s="1"/>
  <c r="AB20" i="79"/>
  <c r="AB13" i="79"/>
  <c r="AK30" i="79"/>
  <c r="AL30" i="79" s="1"/>
  <c r="B59" i="82" s="1"/>
  <c r="AB21" i="79"/>
  <c r="AO7" i="79"/>
  <c r="AP7" i="79" s="1"/>
  <c r="B66" i="82" s="1"/>
  <c r="AB11" i="79"/>
  <c r="AB10" i="79"/>
  <c r="AG23" i="79"/>
  <c r="AH23" i="79" s="1"/>
  <c r="B22" i="82" s="1"/>
  <c r="AS26" i="79"/>
  <c r="AT26" i="79" s="1"/>
  <c r="B115" i="82" s="1"/>
  <c r="AG27" i="79"/>
  <c r="AH27" i="79" s="1"/>
  <c r="B26" i="82" s="1"/>
  <c r="AK25" i="79"/>
  <c r="AL25" i="79" s="1"/>
  <c r="B54" i="82" s="1"/>
  <c r="AS29" i="79"/>
  <c r="AT29" i="79" s="1"/>
  <c r="B118" i="82" s="1"/>
  <c r="AS17" i="79"/>
  <c r="AT17" i="79" s="1"/>
  <c r="B106" i="82" s="1"/>
  <c r="AO27" i="79"/>
  <c r="AP27" i="79" s="1"/>
  <c r="B86" i="82" s="1"/>
  <c r="Q86" i="73" s="1"/>
  <c r="F61" i="78" s="1"/>
  <c r="AO17" i="79"/>
  <c r="AP17" i="79" s="1"/>
  <c r="B76" i="82" s="1"/>
  <c r="AO29" i="79"/>
  <c r="AP29" i="79" s="1"/>
  <c r="B88" i="82" s="1"/>
  <c r="AG9" i="79"/>
  <c r="AH9" i="79" s="1"/>
  <c r="B8" i="82" s="1"/>
  <c r="AO8" i="79"/>
  <c r="AP8" i="79" s="1"/>
  <c r="B67" i="82" s="1"/>
  <c r="AK12" i="79"/>
  <c r="AL12" i="79" s="1"/>
  <c r="B41" i="82" s="1"/>
  <c r="AB6" i="79"/>
  <c r="AS14" i="79"/>
  <c r="AT14" i="79" s="1"/>
  <c r="B103" i="82" s="1"/>
  <c r="AG17" i="79"/>
  <c r="AH17" i="79" s="1"/>
  <c r="B16" i="82" s="1"/>
  <c r="AG23" i="65"/>
  <c r="AH23" i="65" s="1"/>
  <c r="AK7" i="65"/>
  <c r="AL7" i="65" s="1"/>
  <c r="AO33" i="65"/>
  <c r="AP33" i="65" s="1"/>
  <c r="K60" i="65" s="1"/>
  <c r="B92" i="74" s="1"/>
  <c r="AK9" i="65"/>
  <c r="AL9" i="65" s="1"/>
  <c r="H12" i="65" s="1"/>
  <c r="AG17" i="65"/>
  <c r="AH17" i="65" s="1"/>
  <c r="AK33" i="65"/>
  <c r="AL33" i="65" s="1"/>
  <c r="H60" i="65" s="1"/>
  <c r="B62" i="74" s="1"/>
  <c r="AG14" i="65"/>
  <c r="AH14" i="65" s="1"/>
  <c r="AS25" i="65"/>
  <c r="AT25" i="65" s="1"/>
  <c r="AK19" i="65"/>
  <c r="AL19" i="65" s="1"/>
  <c r="AG21" i="65"/>
  <c r="AH21" i="65" s="1"/>
  <c r="AO13" i="65"/>
  <c r="AP13" i="65" s="1"/>
  <c r="AK32" i="65"/>
  <c r="AL32" i="65" s="1"/>
  <c r="H58" i="65" s="1"/>
  <c r="B61" i="74" s="1"/>
  <c r="AG15" i="65"/>
  <c r="AH15" i="65" s="1"/>
  <c r="AK21" i="65"/>
  <c r="AL21" i="65" s="1"/>
  <c r="AS23" i="65"/>
  <c r="AT23" i="65" s="1"/>
  <c r="N40" i="65" s="1"/>
  <c r="AK24" i="65"/>
  <c r="AL24" i="65" s="1"/>
  <c r="H42" i="65" s="1"/>
  <c r="AK8" i="65"/>
  <c r="AL8" i="65" s="1"/>
  <c r="AO28" i="65"/>
  <c r="AP28" i="65" s="1"/>
  <c r="AS6" i="65"/>
  <c r="AT6" i="65" s="1"/>
  <c r="AO14" i="65"/>
  <c r="AP14" i="65" s="1"/>
  <c r="AS27" i="65"/>
  <c r="AT27" i="65" s="1"/>
  <c r="AS10" i="65"/>
  <c r="AT10" i="65" s="1"/>
  <c r="AG7" i="65"/>
  <c r="AH7" i="65" s="1"/>
  <c r="AO21" i="65"/>
  <c r="AP21" i="65" s="1"/>
  <c r="AS30" i="65"/>
  <c r="AT30" i="65" s="1"/>
  <c r="B119" i="74" s="1"/>
  <c r="AG32" i="65"/>
  <c r="AH32" i="65" s="1"/>
  <c r="E58" i="65" s="1"/>
  <c r="AK12" i="65"/>
  <c r="AL12" i="65" s="1"/>
  <c r="AS31" i="65"/>
  <c r="AT31" i="65" s="1"/>
  <c r="N56" i="65" s="1"/>
  <c r="B120" i="74" s="1"/>
  <c r="AK16" i="65"/>
  <c r="AL16" i="65" s="1"/>
  <c r="AK22" i="65"/>
  <c r="AL22" i="65" s="1"/>
  <c r="AS16" i="65"/>
  <c r="AT16" i="65" s="1"/>
  <c r="AS21" i="65"/>
  <c r="AT21" i="65" s="1"/>
  <c r="AG11" i="65"/>
  <c r="AH11" i="65" s="1"/>
  <c r="AG25" i="65"/>
  <c r="AH25" i="65" s="1"/>
  <c r="AO31" i="65"/>
  <c r="AP31" i="65" s="1"/>
  <c r="K56" i="65" s="1"/>
  <c r="B90" i="74" s="1"/>
  <c r="AG35" i="65"/>
  <c r="AH35" i="65" s="1"/>
  <c r="E64" i="65" s="1"/>
  <c r="AS22" i="65"/>
  <c r="AT22" i="65" s="1"/>
  <c r="N38" i="65" s="1"/>
  <c r="AK13" i="65"/>
  <c r="AL13" i="65" s="1"/>
  <c r="H20" i="65" s="1"/>
  <c r="AO26" i="65"/>
  <c r="AP26" i="65" s="1"/>
  <c r="AS28" i="65"/>
  <c r="AT28" i="65" s="1"/>
  <c r="B117" i="74" s="1"/>
  <c r="AK27" i="65"/>
  <c r="AL27" i="65" s="1"/>
  <c r="AG29" i="65"/>
  <c r="AH29" i="65" s="1"/>
  <c r="B28" i="74" s="1"/>
  <c r="AO7" i="65"/>
  <c r="AP7" i="65" s="1"/>
  <c r="AS24" i="65"/>
  <c r="AT24" i="65" s="1"/>
  <c r="AG30" i="65"/>
  <c r="AH30" i="65" s="1"/>
  <c r="B29" i="74" s="1"/>
  <c r="AK17" i="65"/>
  <c r="AL17" i="65" s="1"/>
  <c r="AK31" i="65"/>
  <c r="AL31" i="65" s="1"/>
  <c r="H56" i="65" s="1"/>
  <c r="B60" i="74" s="1"/>
  <c r="AG33" i="65"/>
  <c r="AH33" i="65" s="1"/>
  <c r="E60" i="65" s="1"/>
  <c r="B32" i="74" s="1"/>
  <c r="AO25" i="65"/>
  <c r="AP25" i="65" s="1"/>
  <c r="AO11" i="65"/>
  <c r="AP11" i="65" s="1"/>
  <c r="AS29" i="65"/>
  <c r="AT29" i="65" s="1"/>
  <c r="N52" i="65" s="1"/>
  <c r="B118" i="74" s="1"/>
  <c r="AO30" i="65"/>
  <c r="AP30" i="65" s="1"/>
  <c r="B89" i="74" s="1"/>
  <c r="AS8" i="65"/>
  <c r="AT8" i="65" s="1"/>
  <c r="N10" i="65" s="1"/>
  <c r="AS35" i="65"/>
  <c r="AT35" i="65" s="1"/>
  <c r="N64" i="65" s="1"/>
  <c r="B124" i="74" s="1"/>
  <c r="AS14" i="65"/>
  <c r="AT14" i="65" s="1"/>
  <c r="AG18" i="65"/>
  <c r="AH18" i="65" s="1"/>
  <c r="AG20" i="65"/>
  <c r="AH20" i="65" s="1"/>
  <c r="AS33" i="65"/>
  <c r="AT33" i="65" s="1"/>
  <c r="N60" i="65" s="1"/>
  <c r="B122" i="74" s="1"/>
  <c r="AG24" i="65"/>
  <c r="AH24" i="65" s="1"/>
  <c r="E42" i="65" s="1"/>
  <c r="AO35" i="65"/>
  <c r="AP35" i="65" s="1"/>
  <c r="K64" i="65" s="1"/>
  <c r="B94" i="74" s="1"/>
  <c r="AK35" i="65"/>
  <c r="AL35" i="65" s="1"/>
  <c r="H64" i="65" s="1"/>
  <c r="B64" i="74" s="1"/>
  <c r="AO15" i="65"/>
  <c r="AP15" i="65" s="1"/>
  <c r="AO29" i="65"/>
  <c r="AP29" i="65" s="1"/>
  <c r="B88" i="74" s="1"/>
  <c r="AO24" i="65"/>
  <c r="AP24" i="65" s="1"/>
  <c r="K42" i="65" s="1"/>
  <c r="AK10" i="65"/>
  <c r="AL10" i="65" s="1"/>
  <c r="AK28" i="65"/>
  <c r="AL28" i="65" s="1"/>
  <c r="B57" i="74" s="1"/>
  <c r="AS7" i="65"/>
  <c r="AT7" i="65" s="1"/>
  <c r="AK30" i="65"/>
  <c r="AL30" i="65" s="1"/>
  <c r="B59" i="74" s="1"/>
  <c r="AG10" i="65"/>
  <c r="AH10" i="65" s="1"/>
  <c r="AS12" i="65"/>
  <c r="AT12" i="65" s="1"/>
  <c r="AK20" i="65"/>
  <c r="AL20" i="65" s="1"/>
  <c r="AG12" i="65"/>
  <c r="AH12" i="65" s="1"/>
  <c r="AS11" i="65"/>
  <c r="AT11" i="65" s="1"/>
  <c r="AS9" i="65"/>
  <c r="AT9" i="65" s="1"/>
  <c r="AG8" i="65"/>
  <c r="AH8" i="65" s="1"/>
  <c r="AS18" i="65"/>
  <c r="AT18" i="65" s="1"/>
  <c r="AG6" i="65"/>
  <c r="AH6" i="65" s="1"/>
  <c r="AK23" i="65"/>
  <c r="AL23" i="65" s="1"/>
  <c r="AO20" i="65"/>
  <c r="AP20" i="65" s="1"/>
  <c r="AG9" i="65"/>
  <c r="AH9" i="65" s="1"/>
  <c r="AO23" i="65"/>
  <c r="AP23" i="65" s="1"/>
  <c r="AG31" i="65"/>
  <c r="AH31" i="65" s="1"/>
  <c r="E56" i="65" s="1"/>
  <c r="B30" i="74" s="1"/>
  <c r="AO10" i="65"/>
  <c r="AP10" i="65" s="1"/>
  <c r="AG19" i="65"/>
  <c r="AH19" i="65" s="1"/>
  <c r="AO19" i="65"/>
  <c r="AP19" i="65" s="1"/>
  <c r="AS32" i="65"/>
  <c r="AT32" i="65" s="1"/>
  <c r="N58" i="65" s="1"/>
  <c r="B121" i="74" s="1"/>
  <c r="AK11" i="65"/>
  <c r="AL11" i="65" s="1"/>
  <c r="AG13" i="65"/>
  <c r="AH13" i="65" s="1"/>
  <c r="AK14" i="65"/>
  <c r="AL14" i="65" s="1"/>
  <c r="AK34" i="65"/>
  <c r="AL34" i="65" s="1"/>
  <c r="H62" i="65" s="1"/>
  <c r="B63" i="74" s="1"/>
  <c r="AG34" i="65"/>
  <c r="AH34" i="65" s="1"/>
  <c r="E62" i="65" s="1"/>
  <c r="B33" i="74" s="1"/>
  <c r="AO6" i="65"/>
  <c r="AP6" i="65" s="1"/>
  <c r="AS15" i="65"/>
  <c r="AT15" i="65" s="1"/>
  <c r="AO22" i="65"/>
  <c r="AP22" i="65" s="1"/>
  <c r="AK26" i="65"/>
  <c r="AL26" i="65" s="1"/>
  <c r="AK6" i="65"/>
  <c r="AL6" i="65" s="1"/>
  <c r="H6" i="65" s="1"/>
  <c r="AK18" i="65"/>
  <c r="AL18" i="65" s="1"/>
  <c r="AO34" i="65"/>
  <c r="AP34" i="65" s="1"/>
  <c r="K62" i="65" s="1"/>
  <c r="B93" i="74" s="1"/>
  <c r="AO18" i="65"/>
  <c r="AP18" i="65" s="1"/>
  <c r="AO27" i="65"/>
  <c r="AP27" i="65" s="1"/>
  <c r="AS34" i="65"/>
  <c r="AT34" i="65" s="1"/>
  <c r="N62" i="65" s="1"/>
  <c r="B123" i="74" s="1"/>
  <c r="AK15" i="65"/>
  <c r="AL15" i="65" s="1"/>
  <c r="AO9" i="65"/>
  <c r="AP9" i="65" s="1"/>
  <c r="AO32" i="65"/>
  <c r="AP32" i="65" s="1"/>
  <c r="K58" i="65" s="1"/>
  <c r="B91" i="74" s="1"/>
  <c r="AS17" i="65"/>
  <c r="AT17" i="65" s="1"/>
  <c r="AG28" i="65"/>
  <c r="AH28" i="65" s="1"/>
  <c r="AS19" i="65"/>
  <c r="AT19" i="65" s="1"/>
  <c r="AG22" i="65"/>
  <c r="AH22" i="65" s="1"/>
  <c r="AG16" i="65"/>
  <c r="AH16" i="65" s="1"/>
  <c r="AO12" i="65"/>
  <c r="AP12" i="65" s="1"/>
  <c r="AG26" i="65"/>
  <c r="AH26" i="65" s="1"/>
  <c r="AO16" i="65"/>
  <c r="AP16" i="65" s="1"/>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96" i="75"/>
  <c r="A94" i="75"/>
  <c r="A93" i="75"/>
  <c r="A92" i="75"/>
  <c r="A91" i="75"/>
  <c r="C116" i="74"/>
  <c r="C115" i="74"/>
  <c r="C114" i="74"/>
  <c r="C113" i="74"/>
  <c r="C112" i="74"/>
  <c r="A116" i="74"/>
  <c r="A115" i="74"/>
  <c r="A114" i="74"/>
  <c r="A113" i="74"/>
  <c r="A112" i="74"/>
  <c r="C87" i="74"/>
  <c r="C86" i="74"/>
  <c r="C85" i="74"/>
  <c r="C84" i="74"/>
  <c r="C83" i="74"/>
  <c r="A87" i="74"/>
  <c r="A86" i="74"/>
  <c r="A85" i="74"/>
  <c r="A84" i="74"/>
  <c r="A83" i="74"/>
  <c r="A73" i="75"/>
  <c r="A72" i="75"/>
  <c r="A71" i="75"/>
  <c r="A70" i="75"/>
  <c r="A69" i="75"/>
  <c r="C57" i="74"/>
  <c r="C56" i="74"/>
  <c r="C55" i="74"/>
  <c r="C54" i="74"/>
  <c r="C53" i="74"/>
  <c r="A57" i="74"/>
  <c r="A56" i="74"/>
  <c r="A55" i="74"/>
  <c r="A54" i="74"/>
  <c r="A53" i="74"/>
  <c r="A50" i="75"/>
  <c r="A49" i="75"/>
  <c r="A48" i="75"/>
  <c r="A47" i="75"/>
  <c r="A46" i="75"/>
  <c r="C27" i="74"/>
  <c r="C26" i="74"/>
  <c r="C25" i="74"/>
  <c r="C24" i="74"/>
  <c r="C23" i="74"/>
  <c r="A27" i="74"/>
  <c r="A26" i="74"/>
  <c r="A25" i="74"/>
  <c r="A24" i="74"/>
  <c r="A23" i="74"/>
  <c r="A27" i="75"/>
  <c r="A26" i="75"/>
  <c r="A25" i="75"/>
  <c r="A24" i="75"/>
  <c r="A23" i="75"/>
  <c r="A22" i="75"/>
  <c r="P35" i="65"/>
  <c r="Z21" i="65" s="1"/>
  <c r="P37" i="65"/>
  <c r="P39" i="65"/>
  <c r="P41" i="65"/>
  <c r="P43" i="65"/>
  <c r="Q90" i="73" l="1"/>
  <c r="F117" i="78" s="1"/>
  <c r="Q87" i="73"/>
  <c r="F71" i="78" s="1"/>
  <c r="B34" i="82"/>
  <c r="Q34" i="73" s="1"/>
  <c r="F121" i="78" s="1"/>
  <c r="B31" i="82"/>
  <c r="O61" i="79"/>
  <c r="Y34" i="79" s="1"/>
  <c r="B33" i="82"/>
  <c r="Q93" i="73"/>
  <c r="F116" i="78" s="1"/>
  <c r="Q97" i="73"/>
  <c r="F64" i="78" s="1"/>
  <c r="Q113" i="73"/>
  <c r="F73" i="78" s="1"/>
  <c r="Q108" i="73"/>
  <c r="F67" i="78" s="1"/>
  <c r="Q120" i="73"/>
  <c r="Q102" i="73"/>
  <c r="F16" i="78" s="1"/>
  <c r="Q107" i="73"/>
  <c r="F95" i="78" s="1"/>
  <c r="Q117" i="73"/>
  <c r="F82" i="78" s="1"/>
  <c r="Q65" i="73"/>
  <c r="F8" i="78" s="1"/>
  <c r="Q77" i="73"/>
  <c r="F98" i="78" s="1"/>
  <c r="Q70" i="73"/>
  <c r="F85" i="78" s="1"/>
  <c r="Q88" i="73"/>
  <c r="F21" i="78" s="1"/>
  <c r="Q74" i="73"/>
  <c r="F69" i="78" s="1"/>
  <c r="Q83" i="73"/>
  <c r="F17" i="78" s="1"/>
  <c r="Q35" i="73"/>
  <c r="F70" i="78" s="1"/>
  <c r="Q61" i="73"/>
  <c r="F113" i="78" s="1"/>
  <c r="Q57" i="73"/>
  <c r="F44" i="78" s="1"/>
  <c r="Q42" i="73"/>
  <c r="F7" i="78" s="1"/>
  <c r="Q50" i="73"/>
  <c r="F68" i="78" s="1"/>
  <c r="Q58" i="73"/>
  <c r="F14" i="78" s="1"/>
  <c r="Q43" i="73"/>
  <c r="F39" i="78" s="1"/>
  <c r="Q7" i="73"/>
  <c r="F20" i="78" s="1"/>
  <c r="Q6" i="73"/>
  <c r="F83" i="78" s="1"/>
  <c r="Q10" i="73"/>
  <c r="F88" i="78" s="1"/>
  <c r="Q14" i="73"/>
  <c r="F26" i="78" s="1"/>
  <c r="Q18" i="73"/>
  <c r="F100" i="78" s="1"/>
  <c r="Q13" i="73"/>
  <c r="F23" i="78" s="1"/>
  <c r="Q17" i="73"/>
  <c r="F74" i="78" s="1"/>
  <c r="Q21" i="73"/>
  <c r="F84" i="78" s="1"/>
  <c r="Q23" i="73"/>
  <c r="F34" i="78" s="1"/>
  <c r="Q25" i="73"/>
  <c r="F42" i="78" s="1"/>
  <c r="Q27" i="73"/>
  <c r="F43" i="78" s="1"/>
  <c r="Q29" i="73"/>
  <c r="F99" i="78" s="1"/>
  <c r="Q31" i="73"/>
  <c r="F120" i="78" s="1"/>
  <c r="Q33" i="73"/>
  <c r="F123" i="78" s="1"/>
  <c r="Q109" i="73"/>
  <c r="F107" i="78" s="1"/>
  <c r="Q104" i="73"/>
  <c r="F62" i="78" s="1"/>
  <c r="Q118" i="73"/>
  <c r="F40" i="78" s="1"/>
  <c r="Q98" i="73"/>
  <c r="F12" i="78" s="1"/>
  <c r="Q122" i="73"/>
  <c r="Q103" i="73"/>
  <c r="F54" i="78" s="1"/>
  <c r="Q123" i="73"/>
  <c r="Q73" i="73"/>
  <c r="F56" i="78" s="1"/>
  <c r="Q66" i="73"/>
  <c r="Q84" i="73"/>
  <c r="F75" i="78" s="1"/>
  <c r="Q72" i="73"/>
  <c r="F5" i="78" s="1"/>
  <c r="Q79" i="73"/>
  <c r="F47" i="78" s="1"/>
  <c r="Q53" i="73"/>
  <c r="F29" i="78" s="1"/>
  <c r="Q51" i="73"/>
  <c r="F60" i="78" s="1"/>
  <c r="Q40" i="73"/>
  <c r="F78" i="78" s="1"/>
  <c r="Q48" i="73"/>
  <c r="F46" i="78" s="1"/>
  <c r="Q56" i="73"/>
  <c r="Q37" i="73"/>
  <c r="F19" i="78" s="1"/>
  <c r="Q59" i="73"/>
  <c r="F33" i="78" s="1"/>
  <c r="Q64" i="73"/>
  <c r="Q22" i="73"/>
  <c r="F93" i="78" s="1"/>
  <c r="Q32" i="73"/>
  <c r="F122" i="78" s="1"/>
  <c r="Q105" i="73"/>
  <c r="F80" i="78" s="1"/>
  <c r="Q100" i="73"/>
  <c r="F48" i="78" s="1"/>
  <c r="Q110" i="73"/>
  <c r="F104" i="78" s="1"/>
  <c r="Q116" i="73"/>
  <c r="F89" i="78" s="1"/>
  <c r="Q99" i="73"/>
  <c r="F79" i="78" s="1"/>
  <c r="Q121" i="73"/>
  <c r="Q119" i="73"/>
  <c r="Q71" i="73"/>
  <c r="F58" i="78" s="1"/>
  <c r="Q85" i="73"/>
  <c r="F18" i="78" s="1"/>
  <c r="Q80" i="73"/>
  <c r="F65" i="78" s="1"/>
  <c r="Q68" i="73"/>
  <c r="F15" i="78" s="1"/>
  <c r="Q82" i="73"/>
  <c r="F27" i="78" s="1"/>
  <c r="Q75" i="73"/>
  <c r="F81" i="78" s="1"/>
  <c r="Q47" i="73"/>
  <c r="F94" i="78" s="1"/>
  <c r="Q45" i="73"/>
  <c r="F72" i="78" s="1"/>
  <c r="Q38" i="73"/>
  <c r="F76" i="78" s="1"/>
  <c r="Q46" i="73"/>
  <c r="F51" i="78" s="1"/>
  <c r="Q54" i="73"/>
  <c r="F52" i="78" s="1"/>
  <c r="Q62" i="73"/>
  <c r="Q55" i="73"/>
  <c r="F32" i="78" s="1"/>
  <c r="Q63" i="73"/>
  <c r="Q9" i="73"/>
  <c r="F24" i="78" s="1"/>
  <c r="Q8" i="73"/>
  <c r="F35" i="78" s="1"/>
  <c r="Q12" i="73"/>
  <c r="F25" i="78" s="1"/>
  <c r="Q16" i="73"/>
  <c r="F91" i="78" s="1"/>
  <c r="Q20" i="73"/>
  <c r="F90" i="78" s="1"/>
  <c r="Q11" i="73"/>
  <c r="F37" i="78" s="1"/>
  <c r="Q15" i="73"/>
  <c r="F59" i="78" s="1"/>
  <c r="Q19" i="73"/>
  <c r="F97" i="78" s="1"/>
  <c r="Q24" i="73"/>
  <c r="F53" i="78" s="1"/>
  <c r="Q26" i="73"/>
  <c r="F49" i="78" s="1"/>
  <c r="Q28" i="73"/>
  <c r="F10" i="78" s="1"/>
  <c r="Q30" i="73"/>
  <c r="F118" i="78" s="1"/>
  <c r="Q101" i="73"/>
  <c r="F22" i="78" s="1"/>
  <c r="Q96" i="73"/>
  <c r="F57" i="78" s="1"/>
  <c r="Q112" i="73"/>
  <c r="F38" i="78" s="1"/>
  <c r="Q124" i="73"/>
  <c r="F124" i="78" s="1"/>
  <c r="Q106" i="73"/>
  <c r="F92" i="78" s="1"/>
  <c r="Q95" i="73"/>
  <c r="F6" i="78" s="1"/>
  <c r="Q111" i="73"/>
  <c r="F45" i="78" s="1"/>
  <c r="Q115" i="73"/>
  <c r="F50" i="78" s="1"/>
  <c r="Q67" i="73"/>
  <c r="F9" i="78" s="1"/>
  <c r="Q81" i="73"/>
  <c r="F28" i="78" s="1"/>
  <c r="Q76" i="73"/>
  <c r="F105" i="78" s="1"/>
  <c r="Q92" i="73"/>
  <c r="F115" i="78" s="1"/>
  <c r="Q78" i="73"/>
  <c r="Q69" i="73"/>
  <c r="F11" i="78" s="1"/>
  <c r="Q89" i="73"/>
  <c r="F41" i="78" s="1"/>
  <c r="Q41" i="73"/>
  <c r="F30" i="78" s="1"/>
  <c r="Q39" i="73"/>
  <c r="F55" i="78" s="1"/>
  <c r="Q36" i="73"/>
  <c r="F31" i="78" s="1"/>
  <c r="Q44" i="73"/>
  <c r="F77" i="78" s="1"/>
  <c r="Q52" i="73"/>
  <c r="F36" i="78" s="1"/>
  <c r="Q60" i="73"/>
  <c r="Q49" i="73"/>
  <c r="F103" i="78" s="1"/>
  <c r="Q91" i="73"/>
  <c r="F114" i="78" s="1"/>
  <c r="Q114" i="73"/>
  <c r="F63" i="78" s="1"/>
  <c r="Q94" i="73"/>
  <c r="F119" i="78" s="1"/>
  <c r="B31" i="74"/>
  <c r="B34" i="74"/>
  <c r="E44" i="71"/>
  <c r="O51" i="79"/>
  <c r="Y29" i="79" s="1"/>
  <c r="O63" i="79"/>
  <c r="Y35" i="79" s="1"/>
  <c r="O57" i="79"/>
  <c r="Y32" i="79" s="1"/>
  <c r="O55" i="79"/>
  <c r="Y31" i="79" s="1"/>
  <c r="O59" i="79"/>
  <c r="Y33" i="79" s="1"/>
  <c r="O53" i="79"/>
  <c r="Y30" i="79" s="1"/>
  <c r="O63" i="65"/>
  <c r="Y35" i="65" s="1"/>
  <c r="O55" i="65"/>
  <c r="Y31" i="65" s="1"/>
  <c r="O57" i="65"/>
  <c r="Y32" i="65" s="1"/>
  <c r="O61" i="65"/>
  <c r="Y34" i="65" s="1"/>
  <c r="O59" i="65"/>
  <c r="Y33" i="65" s="1"/>
  <c r="O53" i="65"/>
  <c r="Y30" i="65" s="1"/>
  <c r="O51" i="65"/>
  <c r="Y29" i="65" s="1"/>
  <c r="O39" i="79"/>
  <c r="Y23" i="79" s="1"/>
  <c r="O23" i="79"/>
  <c r="Y15" i="79" s="1"/>
  <c r="O15" i="79"/>
  <c r="Y11" i="79" s="1"/>
  <c r="O11" i="79"/>
  <c r="Y9" i="79" s="1"/>
  <c r="O27" i="79"/>
  <c r="Y17" i="79" s="1"/>
  <c r="Z22" i="65"/>
  <c r="U37" i="79"/>
  <c r="AV22" i="79" s="1"/>
  <c r="Z25" i="65"/>
  <c r="U43" i="79"/>
  <c r="AV25" i="79" s="1"/>
  <c r="Z24" i="65"/>
  <c r="U41" i="79"/>
  <c r="AV24" i="79" s="1"/>
  <c r="Z23" i="65"/>
  <c r="U39" i="79"/>
  <c r="AV23" i="79" s="1"/>
  <c r="O37" i="79"/>
  <c r="Y22" i="79" s="1"/>
  <c r="O47" i="79"/>
  <c r="Y27" i="79" s="1"/>
  <c r="O49" i="79"/>
  <c r="Y28" i="79" s="1"/>
  <c r="O45" i="79"/>
  <c r="Y26" i="79" s="1"/>
  <c r="O43" i="79"/>
  <c r="Y25" i="79" s="1"/>
  <c r="O41" i="79"/>
  <c r="Y24" i="79" s="1"/>
  <c r="O35" i="79"/>
  <c r="Y21" i="79" s="1"/>
  <c r="O33" i="79"/>
  <c r="Y20" i="79" s="1"/>
  <c r="O31" i="79"/>
  <c r="Y19" i="79" s="1"/>
  <c r="O29" i="79"/>
  <c r="Y18" i="79" s="1"/>
  <c r="O21" i="79"/>
  <c r="Y14" i="79" s="1"/>
  <c r="O25" i="79"/>
  <c r="Y16" i="79" s="1"/>
  <c r="O17" i="79"/>
  <c r="Y12" i="79" s="1"/>
  <c r="O19" i="79"/>
  <c r="Y13" i="79" s="1"/>
  <c r="O13" i="79"/>
  <c r="Y10" i="79" s="1"/>
  <c r="O9" i="79"/>
  <c r="Y8" i="79" s="1"/>
  <c r="O7" i="79"/>
  <c r="Y7" i="79" s="1"/>
  <c r="O5" i="79"/>
  <c r="Y6" i="79" s="1"/>
  <c r="A95" i="75"/>
  <c r="AF33" i="71"/>
  <c r="AF45" i="71"/>
  <c r="AF53" i="71"/>
  <c r="AC26" i="71" s="1"/>
  <c r="AF34" i="71"/>
  <c r="AF46" i="71"/>
  <c r="AF31" i="71"/>
  <c r="AF39" i="71"/>
  <c r="AF47" i="71"/>
  <c r="AC20" i="71" s="1"/>
  <c r="AF32" i="71"/>
  <c r="AF36" i="71"/>
  <c r="AF40" i="71"/>
  <c r="AF44" i="71"/>
  <c r="AF48" i="71"/>
  <c r="AC21" i="71" s="1"/>
  <c r="AF52" i="71"/>
  <c r="AC25" i="71" s="1"/>
  <c r="AF37" i="71"/>
  <c r="AF41" i="71"/>
  <c r="AF49" i="71"/>
  <c r="AC22" i="71" s="1"/>
  <c r="AF38" i="71"/>
  <c r="AF42" i="71"/>
  <c r="AF50" i="71"/>
  <c r="AC23" i="71" s="1"/>
  <c r="AF35" i="71"/>
  <c r="AF43" i="71"/>
  <c r="AF51" i="71"/>
  <c r="AC24" i="71" s="1"/>
  <c r="W35" i="71"/>
  <c r="W39" i="71"/>
  <c r="W43" i="71"/>
  <c r="W47" i="71"/>
  <c r="T20" i="71" s="1"/>
  <c r="W51" i="71"/>
  <c r="T24" i="71" s="1"/>
  <c r="W49" i="71"/>
  <c r="T22" i="71" s="1"/>
  <c r="W38" i="71"/>
  <c r="W46" i="71"/>
  <c r="W31" i="71"/>
  <c r="W32" i="71"/>
  <c r="W36" i="71"/>
  <c r="W40" i="71"/>
  <c r="W44" i="71"/>
  <c r="W48" i="71"/>
  <c r="T21" i="71" s="1"/>
  <c r="W52" i="71"/>
  <c r="T25" i="71" s="1"/>
  <c r="W33" i="71"/>
  <c r="W37" i="71"/>
  <c r="W41" i="71"/>
  <c r="W45" i="71"/>
  <c r="W53" i="71"/>
  <c r="T26" i="71" s="1"/>
  <c r="W34" i="71"/>
  <c r="W42" i="71"/>
  <c r="W50" i="71"/>
  <c r="T23" i="71" s="1"/>
  <c r="N33" i="71"/>
  <c r="N37" i="71"/>
  <c r="N41" i="71"/>
  <c r="N45" i="71"/>
  <c r="N49" i="71"/>
  <c r="K22" i="71" s="1"/>
  <c r="N53" i="71"/>
  <c r="K26" i="71" s="1"/>
  <c r="N39" i="71"/>
  <c r="N47" i="71"/>
  <c r="N32" i="71"/>
  <c r="N40" i="71"/>
  <c r="N48" i="71"/>
  <c r="K21" i="71" s="1"/>
  <c r="N34" i="71"/>
  <c r="N38" i="71"/>
  <c r="N42" i="71"/>
  <c r="N46" i="71"/>
  <c r="N50" i="71"/>
  <c r="K23" i="71" s="1"/>
  <c r="N31" i="71"/>
  <c r="N35" i="71"/>
  <c r="N43" i="71"/>
  <c r="N51" i="71"/>
  <c r="K24" i="71" s="1"/>
  <c r="N36" i="71"/>
  <c r="N44" i="71"/>
  <c r="N52" i="71"/>
  <c r="K25" i="71" s="1"/>
  <c r="E42" i="71"/>
  <c r="E48" i="71"/>
  <c r="E32" i="71"/>
  <c r="E34" i="71"/>
  <c r="E50" i="71"/>
  <c r="B23" i="71" s="1"/>
  <c r="E53" i="71"/>
  <c r="B26" i="71" s="1"/>
  <c r="E36" i="71"/>
  <c r="E38" i="71"/>
  <c r="E40" i="71"/>
  <c r="E46" i="71"/>
  <c r="E52" i="71"/>
  <c r="B25" i="71" s="1"/>
  <c r="E31" i="71"/>
  <c r="E33" i="71"/>
  <c r="E35" i="71"/>
  <c r="E37" i="71"/>
  <c r="E39" i="71"/>
  <c r="E41" i="71"/>
  <c r="E43" i="71"/>
  <c r="E45" i="71"/>
  <c r="E47" i="71"/>
  <c r="E49" i="71"/>
  <c r="B22" i="71" s="1"/>
  <c r="E51" i="71"/>
  <c r="B24" i="71" s="1"/>
  <c r="B49" i="65"/>
  <c r="B47" i="65"/>
  <c r="B45" i="65"/>
  <c r="B43" i="65"/>
  <c r="B41" i="65"/>
  <c r="AQ24" i="15"/>
  <c r="AQ26" i="15"/>
  <c r="AQ25" i="15"/>
  <c r="AM26" i="15"/>
  <c r="AM25" i="15"/>
  <c r="AM24" i="15"/>
  <c r="AI26" i="15"/>
  <c r="AI25" i="15"/>
  <c r="AI24" i="15"/>
  <c r="AE26" i="15"/>
  <c r="AE25" i="15"/>
  <c r="AE24" i="15"/>
  <c r="P35" i="15"/>
  <c r="U37" i="65"/>
  <c r="AV22" i="65" s="1"/>
  <c r="Z23" i="15"/>
  <c r="U41" i="65"/>
  <c r="AV24" i="65" s="1"/>
  <c r="Z25" i="15"/>
  <c r="U45" i="65"/>
  <c r="AV26" i="65" s="1"/>
  <c r="B49" i="15"/>
  <c r="B47" i="15"/>
  <c r="B45" i="15"/>
  <c r="B43" i="15"/>
  <c r="B41" i="15"/>
  <c r="U35" i="65" l="1"/>
  <c r="AV21" i="65" s="1"/>
  <c r="U35" i="79"/>
  <c r="AV21" i="79" s="1"/>
  <c r="AA16" i="79"/>
  <c r="AC16" i="79" s="1"/>
  <c r="AA18" i="79"/>
  <c r="AC18" i="79" s="1"/>
  <c r="AA33" i="79"/>
  <c r="AC33" i="79" s="1"/>
  <c r="AA26" i="79"/>
  <c r="AC26" i="79" s="1"/>
  <c r="AA21" i="79"/>
  <c r="AC21" i="79" s="1"/>
  <c r="AA27" i="79"/>
  <c r="AC27" i="79" s="1"/>
  <c r="AA25" i="79"/>
  <c r="AC25" i="79" s="1"/>
  <c r="AA12" i="79"/>
  <c r="AC12" i="79" s="1"/>
  <c r="AA6" i="79"/>
  <c r="AC6" i="79" s="1"/>
  <c r="AA11" i="79"/>
  <c r="AC11" i="79" s="1"/>
  <c r="AA28" i="79"/>
  <c r="AC28" i="79" s="1"/>
  <c r="AA29" i="79"/>
  <c r="AC29" i="79" s="1"/>
  <c r="AA24" i="79"/>
  <c r="AC24" i="79" s="1"/>
  <c r="AA34" i="79"/>
  <c r="AC34" i="79" s="1"/>
  <c r="AA22" i="79"/>
  <c r="AC22" i="79" s="1"/>
  <c r="AA14" i="79"/>
  <c r="AC14" i="79" s="1"/>
  <c r="AA35" i="79"/>
  <c r="AC35" i="79" s="1"/>
  <c r="AA19" i="79"/>
  <c r="AC19" i="79" s="1"/>
  <c r="AA23" i="79"/>
  <c r="AC23" i="79" s="1"/>
  <c r="AA17" i="79"/>
  <c r="AC17" i="79" s="1"/>
  <c r="AA7" i="79"/>
  <c r="AC7" i="79" s="1"/>
  <c r="AA9" i="79"/>
  <c r="AC9" i="79" s="1"/>
  <c r="AA30" i="79"/>
  <c r="AC30" i="79" s="1"/>
  <c r="AA20" i="79"/>
  <c r="AC20" i="79" s="1"/>
  <c r="AA13" i="79"/>
  <c r="AC13" i="79" s="1"/>
  <c r="AA15" i="79"/>
  <c r="AC15" i="79" s="1"/>
  <c r="AA8" i="79"/>
  <c r="AC8" i="79" s="1"/>
  <c r="AA32" i="79"/>
  <c r="AC32" i="79" s="1"/>
  <c r="AA31" i="79"/>
  <c r="AC31" i="79" s="1"/>
  <c r="AA10" i="79"/>
  <c r="AC10" i="79" s="1"/>
  <c r="L53" i="71"/>
  <c r="AD53" i="71"/>
  <c r="AG53" i="71" s="1"/>
  <c r="AE26" i="71" s="1"/>
  <c r="C53" i="71"/>
  <c r="U53" i="71"/>
  <c r="X53" i="71" s="1"/>
  <c r="V26" i="71" s="1"/>
  <c r="L50" i="71"/>
  <c r="C50" i="71"/>
  <c r="U50" i="71"/>
  <c r="X50" i="71" s="1"/>
  <c r="V23" i="71" s="1"/>
  <c r="AD50" i="71"/>
  <c r="AG50" i="71" s="1"/>
  <c r="AE23" i="71" s="1"/>
  <c r="L51" i="71"/>
  <c r="AD51" i="71"/>
  <c r="AG51" i="71" s="1"/>
  <c r="AE24" i="71" s="1"/>
  <c r="C51" i="71"/>
  <c r="U51" i="71"/>
  <c r="X51" i="71" s="1"/>
  <c r="V24" i="71" s="1"/>
  <c r="L52" i="71"/>
  <c r="C52" i="71"/>
  <c r="U52" i="71"/>
  <c r="X52" i="71" s="1"/>
  <c r="V25" i="71" s="1"/>
  <c r="AD52" i="71"/>
  <c r="AG52" i="71" s="1"/>
  <c r="AE25" i="71" s="1"/>
  <c r="L49" i="71"/>
  <c r="AD49" i="71"/>
  <c r="AG49" i="71" s="1"/>
  <c r="AE22" i="71" s="1"/>
  <c r="C49" i="71"/>
  <c r="U49" i="71"/>
  <c r="X49" i="71" s="1"/>
  <c r="V22" i="71" s="1"/>
  <c r="B84" i="74"/>
  <c r="B114" i="74"/>
  <c r="B113" i="74"/>
  <c r="B116" i="74"/>
  <c r="B115" i="74"/>
  <c r="B87" i="74"/>
  <c r="B86" i="74"/>
  <c r="B83" i="74"/>
  <c r="B85" i="74"/>
  <c r="B56" i="74"/>
  <c r="B54" i="74"/>
  <c r="B53" i="74"/>
  <c r="B55" i="74"/>
  <c r="Z26" i="15"/>
  <c r="U43" i="65"/>
  <c r="AV25" i="65" s="1"/>
  <c r="Z24" i="15"/>
  <c r="U39" i="65"/>
  <c r="AV23" i="65" s="1"/>
  <c r="Z22" i="15"/>
  <c r="Z21" i="15"/>
  <c r="AQ23" i="15"/>
  <c r="AQ22" i="15"/>
  <c r="AQ21" i="15"/>
  <c r="AQ20" i="15"/>
  <c r="AQ19" i="15"/>
  <c r="AM23" i="15"/>
  <c r="AM22" i="15"/>
  <c r="AM21" i="15"/>
  <c r="AM20" i="15"/>
  <c r="AM17" i="15"/>
  <c r="AI22" i="15"/>
  <c r="AI21" i="15"/>
  <c r="AI20" i="15"/>
  <c r="AE23" i="15"/>
  <c r="AE22" i="15"/>
  <c r="AE21" i="15"/>
  <c r="AE20" i="15"/>
  <c r="F53" i="71" l="1"/>
  <c r="D26" i="71" s="1"/>
  <c r="AD16" i="79"/>
  <c r="Q25" i="79" s="1"/>
  <c r="AD26" i="79"/>
  <c r="Q45" i="79" s="1"/>
  <c r="AD20" i="79"/>
  <c r="Q33" i="79" s="1"/>
  <c r="AD12" i="79"/>
  <c r="Q17" i="79" s="1"/>
  <c r="AD33" i="79"/>
  <c r="Q59" i="79" s="1"/>
  <c r="AD30" i="79"/>
  <c r="Q53" i="79" s="1"/>
  <c r="AD18" i="79"/>
  <c r="Q29" i="79" s="1"/>
  <c r="AD13" i="79"/>
  <c r="Q19" i="79" s="1"/>
  <c r="AD23" i="79"/>
  <c r="Q39" i="79" s="1"/>
  <c r="AD22" i="79"/>
  <c r="Q37" i="79" s="1"/>
  <c r="AD32" i="79"/>
  <c r="Q57" i="79" s="1"/>
  <c r="AD8" i="79"/>
  <c r="Q9" i="79" s="1"/>
  <c r="AD17" i="79"/>
  <c r="Q27" i="79" s="1"/>
  <c r="AD24" i="79"/>
  <c r="Q41" i="79" s="1"/>
  <c r="AD11" i="79"/>
  <c r="Q15" i="79" s="1"/>
  <c r="AD14" i="79"/>
  <c r="Q21" i="79" s="1"/>
  <c r="AD10" i="79"/>
  <c r="Q13" i="79" s="1"/>
  <c r="AD34" i="79"/>
  <c r="Q61" i="79" s="1"/>
  <c r="AD27" i="79"/>
  <c r="Q47" i="79" s="1"/>
  <c r="AD35" i="79"/>
  <c r="Q63" i="79" s="1"/>
  <c r="AD6" i="79"/>
  <c r="Q5" i="79" s="1"/>
  <c r="AD29" i="79"/>
  <c r="Q51" i="79" s="1"/>
  <c r="AD25" i="79"/>
  <c r="Q43" i="79" s="1"/>
  <c r="AD21" i="79"/>
  <c r="Q35" i="79" s="1"/>
  <c r="AD31" i="79"/>
  <c r="Q55" i="79" s="1"/>
  <c r="AD19" i="79"/>
  <c r="Q31" i="79" s="1"/>
  <c r="AD9" i="79"/>
  <c r="Q11" i="79" s="1"/>
  <c r="AD7" i="79"/>
  <c r="Q7" i="79" s="1"/>
  <c r="AD28" i="79"/>
  <c r="Q49" i="79" s="1"/>
  <c r="AD15" i="79"/>
  <c r="Q23" i="79" s="1"/>
  <c r="B27" i="74"/>
  <c r="O49" i="65"/>
  <c r="B25" i="74"/>
  <c r="O45" i="65"/>
  <c r="Y26" i="65" s="1"/>
  <c r="B26" i="74"/>
  <c r="O47" i="65"/>
  <c r="O43" i="65"/>
  <c r="Y25" i="65" s="1"/>
  <c r="B24" i="74"/>
  <c r="O41" i="65"/>
  <c r="Y24" i="65" s="1"/>
  <c r="B23" i="74"/>
  <c r="A88" i="75"/>
  <c r="A65" i="75"/>
  <c r="A42" i="75"/>
  <c r="A19" i="75"/>
  <c r="C109" i="74"/>
  <c r="A109" i="74"/>
  <c r="C79" i="74"/>
  <c r="A79" i="74"/>
  <c r="C49" i="74"/>
  <c r="A49" i="74"/>
  <c r="C19" i="74"/>
  <c r="A19" i="74"/>
  <c r="B33" i="65"/>
  <c r="P33" i="65"/>
  <c r="Z20" i="65" s="1"/>
  <c r="AI23" i="15"/>
  <c r="P33" i="15"/>
  <c r="B33" i="15"/>
  <c r="U33" i="79" l="1"/>
  <c r="AV20" i="79" s="1"/>
  <c r="Y27" i="65"/>
  <c r="Y28" i="65"/>
  <c r="L45" i="71"/>
  <c r="C45" i="71"/>
  <c r="U45" i="71"/>
  <c r="X45" i="71" s="1"/>
  <c r="AD45" i="71"/>
  <c r="AG45" i="71" s="1"/>
  <c r="U33" i="65"/>
  <c r="AV20" i="65" s="1"/>
  <c r="B112" i="74"/>
  <c r="Z20" i="15"/>
  <c r="O37" i="65" l="1"/>
  <c r="Y22" i="65" s="1"/>
  <c r="O35" i="65"/>
  <c r="Y21" i="65" s="1"/>
  <c r="O39" i="65"/>
  <c r="Y23" i="65" s="1"/>
  <c r="B109" i="74"/>
  <c r="B79" i="74"/>
  <c r="B49" i="74"/>
  <c r="C111" i="74"/>
  <c r="A111" i="74"/>
  <c r="C82" i="74"/>
  <c r="C81" i="74"/>
  <c r="A82" i="74"/>
  <c r="A81" i="74"/>
  <c r="C52" i="74"/>
  <c r="C51" i="74"/>
  <c r="A52" i="74"/>
  <c r="A51" i="74"/>
  <c r="C22" i="74"/>
  <c r="C21" i="74"/>
  <c r="A22" i="74"/>
  <c r="A21" i="74"/>
  <c r="A90" i="75"/>
  <c r="A68" i="75"/>
  <c r="A67" i="75"/>
  <c r="A45" i="75"/>
  <c r="A44" i="75"/>
  <c r="A21" i="75"/>
  <c r="P29" i="65"/>
  <c r="Z18" i="65" s="1"/>
  <c r="P31" i="65"/>
  <c r="Z19" i="65" s="1"/>
  <c r="P31" i="15"/>
  <c r="B39" i="65"/>
  <c r="B37" i="65"/>
  <c r="B39" i="15"/>
  <c r="B37" i="15"/>
  <c r="B29" i="15"/>
  <c r="B31" i="15"/>
  <c r="Z19" i="15" l="1"/>
  <c r="U31" i="79"/>
  <c r="AV19" i="79" s="1"/>
  <c r="L47" i="71"/>
  <c r="AD47" i="71"/>
  <c r="AG47" i="71" s="1"/>
  <c r="AE20" i="71" s="1"/>
  <c r="C47" i="71"/>
  <c r="U47" i="71"/>
  <c r="X47" i="71" s="1"/>
  <c r="V20" i="71" s="1"/>
  <c r="L48" i="71"/>
  <c r="C48" i="71"/>
  <c r="U48" i="71"/>
  <c r="X48" i="71" s="1"/>
  <c r="V21" i="71" s="1"/>
  <c r="AD48" i="71"/>
  <c r="AG48" i="71" s="1"/>
  <c r="AE21" i="71" s="1"/>
  <c r="K18" i="71"/>
  <c r="AC17" i="71"/>
  <c r="AC18" i="71"/>
  <c r="AE18" i="71"/>
  <c r="B18" i="71"/>
  <c r="T18" i="71"/>
  <c r="V18" i="71"/>
  <c r="B19" i="74"/>
  <c r="O33" i="65"/>
  <c r="Y20" i="65" s="1"/>
  <c r="B21" i="71"/>
  <c r="U31" i="65"/>
  <c r="AV19" i="65" s="1"/>
  <c r="T19" i="71"/>
  <c r="AC19" i="71"/>
  <c r="K17" i="71"/>
  <c r="K19" i="71"/>
  <c r="K20" i="71"/>
  <c r="B19" i="71"/>
  <c r="B20" i="71"/>
  <c r="P27" i="65"/>
  <c r="Z17" i="65" s="1"/>
  <c r="P27" i="15"/>
  <c r="Z17" i="15" l="1"/>
  <c r="U27" i="79"/>
  <c r="AV17" i="79" s="1"/>
  <c r="B82" i="74"/>
  <c r="U27" i="65"/>
  <c r="AV17" i="65" s="1"/>
  <c r="C110" i="74"/>
  <c r="A110" i="74"/>
  <c r="C108" i="74"/>
  <c r="A108" i="74"/>
  <c r="C107" i="74"/>
  <c r="A107" i="74"/>
  <c r="C106" i="74"/>
  <c r="A106" i="74"/>
  <c r="C105" i="74"/>
  <c r="A105" i="74"/>
  <c r="C104" i="74"/>
  <c r="A104" i="74"/>
  <c r="C103" i="74"/>
  <c r="A103" i="74"/>
  <c r="C102" i="74"/>
  <c r="A102" i="74"/>
  <c r="C101" i="74"/>
  <c r="A101" i="74"/>
  <c r="C100" i="74"/>
  <c r="A100" i="74"/>
  <c r="C99" i="74"/>
  <c r="A99" i="74"/>
  <c r="C98" i="74"/>
  <c r="A98" i="74"/>
  <c r="C97" i="74"/>
  <c r="A97" i="74"/>
  <c r="C96" i="74"/>
  <c r="A96" i="74"/>
  <c r="C95" i="74"/>
  <c r="A95" i="74"/>
  <c r="C80" i="74"/>
  <c r="A80" i="74"/>
  <c r="C78" i="74"/>
  <c r="A78" i="74"/>
  <c r="C77" i="74"/>
  <c r="A77" i="74"/>
  <c r="C76" i="74"/>
  <c r="A76" i="74"/>
  <c r="C75" i="74"/>
  <c r="A75" i="74"/>
  <c r="C74" i="74"/>
  <c r="A74" i="74"/>
  <c r="C73" i="74"/>
  <c r="A73" i="74"/>
  <c r="C72" i="74"/>
  <c r="A72" i="74"/>
  <c r="C71" i="74"/>
  <c r="A71" i="74"/>
  <c r="C70" i="74"/>
  <c r="A70" i="74"/>
  <c r="C69" i="74"/>
  <c r="A69" i="74"/>
  <c r="C68" i="74"/>
  <c r="A68" i="74"/>
  <c r="C67" i="74"/>
  <c r="A67" i="74"/>
  <c r="C66" i="74"/>
  <c r="A66" i="74"/>
  <c r="C65" i="74"/>
  <c r="A65" i="74"/>
  <c r="C50" i="74"/>
  <c r="A50" i="74"/>
  <c r="C48" i="74"/>
  <c r="A48" i="74"/>
  <c r="C47" i="74"/>
  <c r="A47" i="74"/>
  <c r="C46" i="74"/>
  <c r="A46" i="74"/>
  <c r="C45" i="74"/>
  <c r="A45" i="74"/>
  <c r="C44" i="74"/>
  <c r="A44" i="74"/>
  <c r="C43" i="74"/>
  <c r="A43" i="74"/>
  <c r="C42" i="74"/>
  <c r="A42" i="74"/>
  <c r="C41" i="74"/>
  <c r="A41" i="74"/>
  <c r="C40" i="74"/>
  <c r="A40" i="74"/>
  <c r="C39" i="74"/>
  <c r="A39" i="74"/>
  <c r="C38" i="74"/>
  <c r="A38" i="74"/>
  <c r="C37" i="74"/>
  <c r="A37" i="74"/>
  <c r="C36" i="74"/>
  <c r="A36" i="74"/>
  <c r="C35" i="74"/>
  <c r="A35"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A89" i="75"/>
  <c r="A87" i="75"/>
  <c r="A86" i="75"/>
  <c r="A85" i="75"/>
  <c r="A84" i="75"/>
  <c r="A83" i="75"/>
  <c r="A82" i="75"/>
  <c r="A81" i="75"/>
  <c r="A79" i="75"/>
  <c r="A80" i="75"/>
  <c r="A78" i="75"/>
  <c r="A77" i="75"/>
  <c r="A76" i="75"/>
  <c r="A74" i="75"/>
  <c r="A66" i="75"/>
  <c r="A64" i="75"/>
  <c r="A63" i="75"/>
  <c r="A62" i="75"/>
  <c r="A61" i="75"/>
  <c r="A60" i="75"/>
  <c r="A59" i="75"/>
  <c r="A58" i="75"/>
  <c r="A57" i="75"/>
  <c r="A56" i="75"/>
  <c r="A55" i="75"/>
  <c r="A54" i="75"/>
  <c r="A53" i="75"/>
  <c r="A52" i="75"/>
  <c r="A51" i="75"/>
  <c r="A43" i="75"/>
  <c r="A41" i="75"/>
  <c r="A40" i="75"/>
  <c r="A39" i="75"/>
  <c r="A38" i="75"/>
  <c r="A37" i="75"/>
  <c r="A36" i="75"/>
  <c r="A35" i="75"/>
  <c r="A34" i="75"/>
  <c r="A33" i="75"/>
  <c r="A32" i="75"/>
  <c r="A31" i="75"/>
  <c r="A30" i="75"/>
  <c r="A29" i="75"/>
  <c r="A28" i="75"/>
  <c r="P97" i="73" l="1"/>
  <c r="P113" i="73"/>
  <c r="P108" i="73"/>
  <c r="P120" i="73"/>
  <c r="P124" i="73"/>
  <c r="P98" i="73"/>
  <c r="P103" i="73"/>
  <c r="P117" i="73"/>
  <c r="P119" i="73"/>
  <c r="P67" i="73"/>
  <c r="E67" i="75" s="1"/>
  <c r="P81" i="73"/>
  <c r="E81" i="75" s="1"/>
  <c r="P80" i="73"/>
  <c r="E80" i="75" s="1"/>
  <c r="P92" i="73"/>
  <c r="E92" i="75" s="1"/>
  <c r="P68" i="73"/>
  <c r="E68" i="75" s="1"/>
  <c r="P82" i="73"/>
  <c r="E82" i="75" s="1"/>
  <c r="P94" i="73"/>
  <c r="E94" i="75" s="1"/>
  <c r="P79" i="73"/>
  <c r="E79" i="75" s="1"/>
  <c r="P93" i="73"/>
  <c r="E93" i="75" s="1"/>
  <c r="P41" i="73"/>
  <c r="E41" i="75" s="1"/>
  <c r="P45" i="73"/>
  <c r="E45" i="75" s="1"/>
  <c r="P38" i="73"/>
  <c r="E38" i="75" s="1"/>
  <c r="P46" i="73"/>
  <c r="E46" i="75" s="1"/>
  <c r="P54" i="73"/>
  <c r="E54" i="75" s="1"/>
  <c r="P49" i="73"/>
  <c r="E49" i="75" s="1"/>
  <c r="P55" i="73"/>
  <c r="E55" i="75" s="1"/>
  <c r="P64" i="73"/>
  <c r="E64" i="75" s="1"/>
  <c r="P63" i="73"/>
  <c r="E63" i="75" s="1"/>
  <c r="P13" i="73"/>
  <c r="P21" i="73"/>
  <c r="E21" i="75" s="1"/>
  <c r="P25" i="73"/>
  <c r="E25" i="75" s="1"/>
  <c r="P29" i="73"/>
  <c r="E29" i="75" s="1"/>
  <c r="P33" i="73"/>
  <c r="E33" i="75" s="1"/>
  <c r="P9" i="73"/>
  <c r="P15" i="73"/>
  <c r="P8" i="73"/>
  <c r="P24" i="73"/>
  <c r="E24" i="75" s="1"/>
  <c r="P28" i="73"/>
  <c r="E28" i="75" s="1"/>
  <c r="P32" i="73"/>
  <c r="E32" i="75" s="1"/>
  <c r="P101" i="73"/>
  <c r="P96" i="73"/>
  <c r="E96" i="75" s="1"/>
  <c r="P112" i="73"/>
  <c r="P102" i="73"/>
  <c r="P107" i="73"/>
  <c r="P115" i="73"/>
  <c r="P71" i="73"/>
  <c r="E71" i="75" s="1"/>
  <c r="P85" i="73"/>
  <c r="E85" i="75" s="1"/>
  <c r="P66" i="73"/>
  <c r="E66" i="75" s="1"/>
  <c r="P84" i="73"/>
  <c r="E84" i="75" s="1"/>
  <c r="P72" i="73"/>
  <c r="E72" i="75" s="1"/>
  <c r="P90" i="73"/>
  <c r="E90" i="75" s="1"/>
  <c r="P83" i="73"/>
  <c r="E83" i="75" s="1"/>
  <c r="P47" i="73"/>
  <c r="E47" i="75" s="1"/>
  <c r="P61" i="73"/>
  <c r="E61" i="75" s="1"/>
  <c r="P51" i="73"/>
  <c r="E51" i="75" s="1"/>
  <c r="P40" i="73"/>
  <c r="E40" i="75" s="1"/>
  <c r="P48" i="73"/>
  <c r="E48" i="75" s="1"/>
  <c r="P56" i="73"/>
  <c r="E56" i="75" s="1"/>
  <c r="P37" i="73"/>
  <c r="E37" i="75" s="1"/>
  <c r="P59" i="73"/>
  <c r="E59" i="75" s="1"/>
  <c r="P10" i="73"/>
  <c r="P18" i="73"/>
  <c r="P16" i="73"/>
  <c r="P105" i="73"/>
  <c r="P100" i="73"/>
  <c r="P106" i="73"/>
  <c r="P116" i="73"/>
  <c r="P122" i="73"/>
  <c r="P95" i="73"/>
  <c r="E95" i="75" s="1"/>
  <c r="P111" i="73"/>
  <c r="P121" i="73"/>
  <c r="P73" i="73"/>
  <c r="E73" i="75" s="1"/>
  <c r="P87" i="73"/>
  <c r="E87" i="75" s="1"/>
  <c r="P91" i="73"/>
  <c r="E91" i="75" s="1"/>
  <c r="P70" i="73"/>
  <c r="E70" i="75" s="1"/>
  <c r="P88" i="73"/>
  <c r="E88" i="75" s="1"/>
  <c r="P74" i="73"/>
  <c r="E74" i="75" s="1"/>
  <c r="P86" i="73"/>
  <c r="E86" i="75" s="1"/>
  <c r="P69" i="73"/>
  <c r="E69" i="75" s="1"/>
  <c r="P89" i="73"/>
  <c r="E89" i="75" s="1"/>
  <c r="P53" i="73"/>
  <c r="E53" i="75" s="1"/>
  <c r="P57" i="73"/>
  <c r="E57" i="75" s="1"/>
  <c r="P42" i="73"/>
  <c r="E42" i="75" s="1"/>
  <c r="P50" i="73"/>
  <c r="E50" i="75" s="1"/>
  <c r="P58" i="73"/>
  <c r="E58" i="75" s="1"/>
  <c r="P43" i="73"/>
  <c r="E43" i="75" s="1"/>
  <c r="P7" i="73"/>
  <c r="P17" i="73"/>
  <c r="P23" i="73"/>
  <c r="E23" i="75" s="1"/>
  <c r="P27" i="73"/>
  <c r="E27" i="75" s="1"/>
  <c r="P31" i="73"/>
  <c r="E31" i="75" s="1"/>
  <c r="P11" i="73"/>
  <c r="P19" i="73"/>
  <c r="E19" i="75" s="1"/>
  <c r="P12" i="73"/>
  <c r="P30" i="73"/>
  <c r="E30" i="75" s="1"/>
  <c r="P109" i="73"/>
  <c r="P104" i="73"/>
  <c r="P114" i="73"/>
  <c r="P118" i="73"/>
  <c r="P110" i="73"/>
  <c r="P99" i="73"/>
  <c r="P123" i="73"/>
  <c r="P65" i="73"/>
  <c r="E65" i="75" s="1"/>
  <c r="P77" i="73"/>
  <c r="E77" i="75" s="1"/>
  <c r="P76" i="73"/>
  <c r="E76" i="75" s="1"/>
  <c r="P78" i="73"/>
  <c r="E78" i="75" s="1"/>
  <c r="P75" i="73"/>
  <c r="P35" i="73"/>
  <c r="E35" i="75" s="1"/>
  <c r="P39" i="73"/>
  <c r="E39" i="75" s="1"/>
  <c r="P36" i="73"/>
  <c r="E36" i="75" s="1"/>
  <c r="P44" i="73"/>
  <c r="E44" i="75" s="1"/>
  <c r="P52" i="73"/>
  <c r="E52" i="75" s="1"/>
  <c r="P60" i="73"/>
  <c r="E60" i="75" s="1"/>
  <c r="P62" i="73"/>
  <c r="P6" i="73"/>
  <c r="P14" i="73"/>
  <c r="P20" i="73"/>
  <c r="P22" i="73"/>
  <c r="E22" i="75" s="1"/>
  <c r="P26" i="73"/>
  <c r="E26" i="75" s="1"/>
  <c r="P34" i="73"/>
  <c r="E34" i="75" s="1"/>
  <c r="A75" i="75"/>
  <c r="B111" i="74"/>
  <c r="B81" i="74"/>
  <c r="B52" i="74"/>
  <c r="B51" i="74"/>
  <c r="B22" i="74"/>
  <c r="B21" i="74"/>
  <c r="A20" i="75"/>
  <c r="A14" i="75"/>
  <c r="A15" i="75"/>
  <c r="A16" i="75"/>
  <c r="A17" i="75"/>
  <c r="A18" i="75"/>
  <c r="A7" i="75"/>
  <c r="A8" i="75"/>
  <c r="A9" i="75"/>
  <c r="A10" i="75"/>
  <c r="A11" i="75"/>
  <c r="A12" i="75"/>
  <c r="A13" i="75"/>
  <c r="A6" i="75"/>
  <c r="U62" i="73" l="1"/>
  <c r="E62" i="75"/>
  <c r="E77" i="78"/>
  <c r="U44" i="73"/>
  <c r="I77" i="78" s="1"/>
  <c r="U20" i="73"/>
  <c r="E81" i="78"/>
  <c r="U75" i="73"/>
  <c r="I81" i="78" s="1"/>
  <c r="E98" i="78"/>
  <c r="U77" i="73"/>
  <c r="I98" i="78" s="1"/>
  <c r="E104" i="78"/>
  <c r="U110" i="73"/>
  <c r="I104" i="78" s="1"/>
  <c r="E63" i="78"/>
  <c r="U114" i="73"/>
  <c r="I63" i="78" s="1"/>
  <c r="E107" i="78"/>
  <c r="U109" i="73"/>
  <c r="I107" i="78" s="1"/>
  <c r="E25" i="78"/>
  <c r="U12" i="73"/>
  <c r="I25" i="78" s="1"/>
  <c r="E37" i="78"/>
  <c r="U11" i="73"/>
  <c r="I37" i="78" s="1"/>
  <c r="E43" i="78"/>
  <c r="U27" i="73"/>
  <c r="I43" i="78" s="1"/>
  <c r="E69" i="78"/>
  <c r="U74" i="73"/>
  <c r="I69" i="78" s="1"/>
  <c r="E114" i="78"/>
  <c r="U91" i="73"/>
  <c r="I114" i="78" s="1"/>
  <c r="E88" i="78"/>
  <c r="U10" i="73"/>
  <c r="I88" i="78" s="1"/>
  <c r="E19" i="78"/>
  <c r="U37" i="73"/>
  <c r="I19" i="78" s="1"/>
  <c r="E46" i="78"/>
  <c r="U48" i="73"/>
  <c r="I46" i="78" s="1"/>
  <c r="E60" i="78"/>
  <c r="U51" i="73"/>
  <c r="I60" i="78" s="1"/>
  <c r="U96" i="73"/>
  <c r="E10" i="78"/>
  <c r="U28" i="73"/>
  <c r="I10" i="78" s="1"/>
  <c r="E42" i="78"/>
  <c r="U25" i="73"/>
  <c r="I42" i="78" s="1"/>
  <c r="E32" i="78"/>
  <c r="U55" i="73"/>
  <c r="I32" i="78" s="1"/>
  <c r="E52" i="78"/>
  <c r="U54" i="73"/>
  <c r="I52" i="78" s="1"/>
  <c r="E76" i="78"/>
  <c r="U38" i="73"/>
  <c r="I76" i="78" s="1"/>
  <c r="E30" i="78"/>
  <c r="U41" i="73"/>
  <c r="I30" i="78" s="1"/>
  <c r="E119" i="78"/>
  <c r="U94" i="73"/>
  <c r="I119" i="78" s="1"/>
  <c r="E115" i="78"/>
  <c r="U92" i="73"/>
  <c r="I115" i="78" s="1"/>
  <c r="E86" i="78"/>
  <c r="U119" i="73"/>
  <c r="E54" i="78"/>
  <c r="U103" i="73"/>
  <c r="I54" i="78" s="1"/>
  <c r="E124" i="78"/>
  <c r="U124" i="73"/>
  <c r="I124" i="78" s="1"/>
  <c r="E93" i="78"/>
  <c r="U22" i="73"/>
  <c r="I93" i="78" s="1"/>
  <c r="U60" i="73"/>
  <c r="E79" i="78"/>
  <c r="U99" i="73"/>
  <c r="I79" i="78" s="1"/>
  <c r="E121" i="78"/>
  <c r="U34" i="73"/>
  <c r="I121" i="78" s="1"/>
  <c r="E26" i="78"/>
  <c r="U14" i="73"/>
  <c r="I26" i="78" s="1"/>
  <c r="E36" i="78"/>
  <c r="U52" i="73"/>
  <c r="I36" i="78" s="1"/>
  <c r="E31" i="78"/>
  <c r="U36" i="73"/>
  <c r="I31" i="78" s="1"/>
  <c r="U35" i="73"/>
  <c r="U123" i="73"/>
  <c r="E34" i="78"/>
  <c r="U23" i="73"/>
  <c r="I34" i="78" s="1"/>
  <c r="E20" i="78"/>
  <c r="U7" i="73"/>
  <c r="I20" i="78" s="1"/>
  <c r="E14" i="78"/>
  <c r="U58" i="73"/>
  <c r="I14" i="78" s="1"/>
  <c r="E7" i="78"/>
  <c r="U42" i="73"/>
  <c r="I7" i="78" s="1"/>
  <c r="E29" i="78"/>
  <c r="U53" i="73"/>
  <c r="I29" i="78" s="1"/>
  <c r="E11" i="78"/>
  <c r="U69" i="73"/>
  <c r="I11" i="78" s="1"/>
  <c r="E21" i="78"/>
  <c r="U88" i="73"/>
  <c r="E71" i="78"/>
  <c r="U87" i="73"/>
  <c r="I71" i="78" s="1"/>
  <c r="E6" i="78"/>
  <c r="U95" i="73"/>
  <c r="I6" i="78" s="1"/>
  <c r="E92" i="78"/>
  <c r="U106" i="73"/>
  <c r="I92" i="78" s="1"/>
  <c r="E48" i="78"/>
  <c r="U100" i="73"/>
  <c r="I48" i="78" s="1"/>
  <c r="E113" i="78"/>
  <c r="U61" i="73"/>
  <c r="I113" i="78" s="1"/>
  <c r="E17" i="78"/>
  <c r="U83" i="73"/>
  <c r="I17" i="78" s="1"/>
  <c r="E5" i="78"/>
  <c r="U72" i="73"/>
  <c r="I5" i="78" s="1"/>
  <c r="E96" i="78"/>
  <c r="U66" i="73"/>
  <c r="I96" i="78" s="1"/>
  <c r="E58" i="78"/>
  <c r="U71" i="73"/>
  <c r="I58" i="78" s="1"/>
  <c r="E95" i="78"/>
  <c r="U107" i="73"/>
  <c r="I95" i="78" s="1"/>
  <c r="E16" i="78"/>
  <c r="U102" i="73"/>
  <c r="I16" i="78" s="1"/>
  <c r="E53" i="78"/>
  <c r="U24" i="73"/>
  <c r="I53" i="78" s="1"/>
  <c r="E24" i="78"/>
  <c r="U9" i="73"/>
  <c r="I24" i="78" s="1"/>
  <c r="E84" i="78"/>
  <c r="U21" i="73"/>
  <c r="I84" i="78" s="1"/>
  <c r="U63" i="73"/>
  <c r="E103" i="78"/>
  <c r="U49" i="73"/>
  <c r="I103" i="78" s="1"/>
  <c r="E116" i="78"/>
  <c r="U93" i="73"/>
  <c r="I116" i="78" s="1"/>
  <c r="E27" i="78"/>
  <c r="U82" i="73"/>
  <c r="I27" i="78" s="1"/>
  <c r="E28" i="78"/>
  <c r="U81" i="73"/>
  <c r="I28" i="78" s="1"/>
  <c r="E82" i="78"/>
  <c r="U117" i="73"/>
  <c r="I82" i="78" s="1"/>
  <c r="U120" i="73"/>
  <c r="U113" i="73"/>
  <c r="E49" i="78"/>
  <c r="U26" i="73"/>
  <c r="I49" i="78" s="1"/>
  <c r="E83" i="78"/>
  <c r="U6" i="73"/>
  <c r="I83" i="78" s="1"/>
  <c r="E101" i="78"/>
  <c r="U78" i="73"/>
  <c r="U76" i="73"/>
  <c r="E8" i="78"/>
  <c r="U65" i="73"/>
  <c r="I8" i="78" s="1"/>
  <c r="E62" i="78"/>
  <c r="U104" i="73"/>
  <c r="I62" i="78" s="1"/>
  <c r="E118" i="78"/>
  <c r="U30" i="73"/>
  <c r="I118" i="78" s="1"/>
  <c r="E74" i="78"/>
  <c r="U17" i="73"/>
  <c r="I74" i="78" s="1"/>
  <c r="E39" i="78"/>
  <c r="U43" i="73"/>
  <c r="I39" i="78" s="1"/>
  <c r="E61" i="78"/>
  <c r="U86" i="73"/>
  <c r="I61" i="78" s="1"/>
  <c r="U121" i="73"/>
  <c r="U122" i="73"/>
  <c r="E91" i="78"/>
  <c r="U16" i="73"/>
  <c r="I91" i="78" s="1"/>
  <c r="E33" i="78"/>
  <c r="U59" i="73"/>
  <c r="I33" i="78" s="1"/>
  <c r="E108" i="78"/>
  <c r="U56" i="73"/>
  <c r="E78" i="78"/>
  <c r="U40" i="73"/>
  <c r="I78" i="78" s="1"/>
  <c r="E38" i="78"/>
  <c r="U112" i="73"/>
  <c r="I38" i="78" s="1"/>
  <c r="E22" i="78"/>
  <c r="U101" i="73"/>
  <c r="I22" i="78" s="1"/>
  <c r="E35" i="78"/>
  <c r="U8" i="73"/>
  <c r="I35" i="78" s="1"/>
  <c r="E59" i="78"/>
  <c r="U15" i="73"/>
  <c r="I59" i="78" s="1"/>
  <c r="E123" i="78"/>
  <c r="U33" i="73"/>
  <c r="I123" i="78" s="1"/>
  <c r="E23" i="78"/>
  <c r="U13" i="73"/>
  <c r="I23" i="78" s="1"/>
  <c r="U64" i="73"/>
  <c r="E51" i="78"/>
  <c r="U46" i="73"/>
  <c r="I51" i="78" s="1"/>
  <c r="E72" i="78"/>
  <c r="U45" i="73"/>
  <c r="I72" i="78" s="1"/>
  <c r="E65" i="78"/>
  <c r="U80" i="73"/>
  <c r="I65" i="78" s="1"/>
  <c r="E55" i="78"/>
  <c r="U39" i="73"/>
  <c r="I55" i="78" s="1"/>
  <c r="E40" i="78"/>
  <c r="U118" i="73"/>
  <c r="I40" i="78" s="1"/>
  <c r="E97" i="78"/>
  <c r="U19" i="73"/>
  <c r="I97" i="78" s="1"/>
  <c r="E120" i="78"/>
  <c r="U31" i="73"/>
  <c r="I120" i="78" s="1"/>
  <c r="E68" i="78"/>
  <c r="U50" i="73"/>
  <c r="I68" i="78" s="1"/>
  <c r="E44" i="78"/>
  <c r="U57" i="73"/>
  <c r="I44" i="78" s="1"/>
  <c r="E41" i="78"/>
  <c r="U89" i="73"/>
  <c r="I41" i="78" s="1"/>
  <c r="E85" i="78"/>
  <c r="U70" i="73"/>
  <c r="I85" i="78" s="1"/>
  <c r="E56" i="78"/>
  <c r="U73" i="73"/>
  <c r="I56" i="78" s="1"/>
  <c r="E45" i="78"/>
  <c r="U111" i="73"/>
  <c r="I45" i="78" s="1"/>
  <c r="E89" i="78"/>
  <c r="U116" i="73"/>
  <c r="I89" i="78" s="1"/>
  <c r="E80" i="78"/>
  <c r="U105" i="73"/>
  <c r="I80" i="78" s="1"/>
  <c r="U18" i="73"/>
  <c r="E94" i="78"/>
  <c r="U47" i="73"/>
  <c r="I94" i="78" s="1"/>
  <c r="E117" i="78"/>
  <c r="U90" i="73"/>
  <c r="I117" i="78" s="1"/>
  <c r="E75" i="78"/>
  <c r="U84" i="73"/>
  <c r="I75" i="78" s="1"/>
  <c r="E18" i="78"/>
  <c r="U85" i="73"/>
  <c r="I18" i="78" s="1"/>
  <c r="E50" i="78"/>
  <c r="U115" i="73"/>
  <c r="I50" i="78" s="1"/>
  <c r="E122" i="78"/>
  <c r="U32" i="73"/>
  <c r="I122" i="78" s="1"/>
  <c r="U29" i="73"/>
  <c r="E47" i="78"/>
  <c r="U79" i="73"/>
  <c r="I47" i="78" s="1"/>
  <c r="E15" i="78"/>
  <c r="U68" i="73"/>
  <c r="I15" i="78" s="1"/>
  <c r="E9" i="78"/>
  <c r="U67" i="73"/>
  <c r="I9" i="78" s="1"/>
  <c r="E12" i="78"/>
  <c r="U98" i="73"/>
  <c r="I12" i="78" s="1"/>
  <c r="E67" i="78"/>
  <c r="U108" i="73"/>
  <c r="I67" i="78" s="1"/>
  <c r="E64" i="78"/>
  <c r="U97" i="73"/>
  <c r="I64" i="78" s="1"/>
  <c r="C94" i="75"/>
  <c r="C93" i="75"/>
  <c r="C96" i="75"/>
  <c r="E75" i="75"/>
  <c r="E15" i="75"/>
  <c r="E6" i="75"/>
  <c r="C88" i="75"/>
  <c r="E20" i="75"/>
  <c r="C65" i="75"/>
  <c r="C42" i="75"/>
  <c r="C19" i="75"/>
  <c r="E16" i="75"/>
  <c r="E14" i="75"/>
  <c r="E12" i="75"/>
  <c r="E10" i="75"/>
  <c r="E8" i="75"/>
  <c r="E13" i="75"/>
  <c r="E7" i="75"/>
  <c r="E9" i="75"/>
  <c r="E17" i="75"/>
  <c r="E18" i="75"/>
  <c r="E11" i="75"/>
  <c r="C6" i="75"/>
  <c r="C9" i="75"/>
  <c r="C14" i="75"/>
  <c r="C17" i="75"/>
  <c r="C56" i="75"/>
  <c r="C58" i="75"/>
  <c r="C82" i="75"/>
  <c r="C84" i="75"/>
  <c r="C87" i="75"/>
  <c r="C32" i="75"/>
  <c r="C35" i="75"/>
  <c r="C40" i="75"/>
  <c r="C44" i="75"/>
  <c r="C61" i="75"/>
  <c r="C67" i="75"/>
  <c r="C75" i="75"/>
  <c r="C78" i="75"/>
  <c r="C80" i="75"/>
  <c r="C10" i="75"/>
  <c r="C13" i="75"/>
  <c r="C18" i="75"/>
  <c r="C57" i="75"/>
  <c r="C83" i="75"/>
  <c r="C89" i="75"/>
  <c r="C28" i="75"/>
  <c r="C31" i="75"/>
  <c r="C36" i="75"/>
  <c r="C39" i="75"/>
  <c r="C53" i="75"/>
  <c r="C60" i="75"/>
  <c r="C62" i="75"/>
  <c r="C66" i="75"/>
  <c r="C79" i="75"/>
  <c r="C77" i="75"/>
  <c r="C45" i="75"/>
  <c r="C63" i="75"/>
  <c r="C12" i="75"/>
  <c r="C43" i="75"/>
  <c r="C37" i="75"/>
  <c r="C20" i="75"/>
  <c r="C74" i="75"/>
  <c r="C33" i="75"/>
  <c r="C51" i="75"/>
  <c r="C85" i="75"/>
  <c r="C68" i="75"/>
  <c r="C38" i="75"/>
  <c r="C29" i="75"/>
  <c r="C86" i="75"/>
  <c r="C54" i="75"/>
  <c r="C81" i="75"/>
  <c r="C59" i="75"/>
  <c r="C16" i="75"/>
  <c r="C21" i="75"/>
  <c r="C15" i="75"/>
  <c r="C52" i="75"/>
  <c r="C11" i="75"/>
  <c r="C55" i="75"/>
  <c r="C90" i="75"/>
  <c r="C64" i="75"/>
  <c r="C7" i="75"/>
  <c r="C41" i="75"/>
  <c r="C76" i="75"/>
  <c r="C8" i="75"/>
  <c r="C34" i="75"/>
  <c r="C30" i="75"/>
  <c r="L5" i="73"/>
  <c r="G95" i="75" l="1"/>
  <c r="G92" i="75"/>
  <c r="G91" i="75"/>
  <c r="P5" i="73"/>
  <c r="E13" i="78" s="1"/>
  <c r="Q5" i="73"/>
  <c r="F13" i="78" s="1"/>
  <c r="R5" i="73"/>
  <c r="G13" i="78" s="1"/>
  <c r="N5" i="73"/>
  <c r="A13" i="78"/>
  <c r="G94" i="75"/>
  <c r="C91" i="75"/>
  <c r="G93" i="75"/>
  <c r="C92" i="75"/>
  <c r="C95" i="75"/>
  <c r="G96" i="75"/>
  <c r="A5" i="75"/>
  <c r="G23" i="75"/>
  <c r="C23" i="75"/>
  <c r="G27" i="75"/>
  <c r="C27" i="75"/>
  <c r="G26" i="75"/>
  <c r="C26" i="75"/>
  <c r="G46" i="75"/>
  <c r="C46" i="75"/>
  <c r="G73" i="75"/>
  <c r="C73" i="75"/>
  <c r="G25" i="75"/>
  <c r="C25" i="75"/>
  <c r="G47" i="75"/>
  <c r="C47" i="75"/>
  <c r="G70" i="75"/>
  <c r="C70" i="75"/>
  <c r="G50" i="75"/>
  <c r="C50" i="75"/>
  <c r="G71" i="75"/>
  <c r="C71" i="75"/>
  <c r="G22" i="75"/>
  <c r="C22" i="75"/>
  <c r="G49" i="75"/>
  <c r="C49" i="75"/>
  <c r="G24" i="75"/>
  <c r="C24" i="75"/>
  <c r="G72" i="75"/>
  <c r="C72" i="75"/>
  <c r="G69" i="75"/>
  <c r="C69" i="75"/>
  <c r="G48" i="75"/>
  <c r="C48" i="75"/>
  <c r="G19" i="75"/>
  <c r="G88" i="75"/>
  <c r="G42" i="75"/>
  <c r="G65" i="75"/>
  <c r="G76" i="75"/>
  <c r="G8" i="75"/>
  <c r="G7" i="75"/>
  <c r="G15" i="75"/>
  <c r="G81" i="75"/>
  <c r="G38" i="75"/>
  <c r="G33" i="75"/>
  <c r="G43" i="75"/>
  <c r="G77" i="75"/>
  <c r="G60" i="75"/>
  <c r="G36" i="75"/>
  <c r="G83" i="75"/>
  <c r="G10" i="75"/>
  <c r="G67" i="75"/>
  <c r="G35" i="75"/>
  <c r="G82" i="75"/>
  <c r="G17" i="75"/>
  <c r="G64" i="75"/>
  <c r="G11" i="75"/>
  <c r="G21" i="75"/>
  <c r="G54" i="75"/>
  <c r="G68" i="75"/>
  <c r="G74" i="75"/>
  <c r="G12" i="75"/>
  <c r="G79" i="75"/>
  <c r="G31" i="75"/>
  <c r="G57" i="75"/>
  <c r="G80" i="75"/>
  <c r="G61" i="75"/>
  <c r="G32" i="75"/>
  <c r="G58" i="75"/>
  <c r="G14" i="75"/>
  <c r="G30" i="75"/>
  <c r="G90" i="75"/>
  <c r="G52" i="75"/>
  <c r="G16" i="75"/>
  <c r="G86" i="75"/>
  <c r="G85" i="75"/>
  <c r="G20" i="75"/>
  <c r="G63" i="75"/>
  <c r="G66" i="75"/>
  <c r="G53" i="75"/>
  <c r="G28" i="75"/>
  <c r="G18" i="75"/>
  <c r="G78" i="75"/>
  <c r="G44" i="75"/>
  <c r="G87" i="75"/>
  <c r="G56" i="75"/>
  <c r="G9" i="75"/>
  <c r="G34" i="75"/>
  <c r="G41" i="75"/>
  <c r="G55" i="75"/>
  <c r="G59" i="75"/>
  <c r="G29" i="75"/>
  <c r="G51" i="75"/>
  <c r="G37" i="75"/>
  <c r="G45" i="75"/>
  <c r="G62" i="75"/>
  <c r="G39" i="75"/>
  <c r="G89" i="75"/>
  <c r="G13" i="75"/>
  <c r="G75" i="75"/>
  <c r="G40" i="75"/>
  <c r="G84" i="75"/>
  <c r="G6" i="75"/>
  <c r="B16" i="71"/>
  <c r="AC16" i="71"/>
  <c r="K16" i="71"/>
  <c r="T17" i="71"/>
  <c r="T16" i="71"/>
  <c r="B17" i="71"/>
  <c r="C13" i="78" l="1"/>
  <c r="U5" i="73"/>
  <c r="I13" i="78" s="1"/>
  <c r="E5" i="75"/>
  <c r="C5" i="75"/>
  <c r="B15" i="65"/>
  <c r="B17" i="65"/>
  <c r="B19" i="65"/>
  <c r="B21" i="65"/>
  <c r="B23" i="65"/>
  <c r="B25" i="65"/>
  <c r="B27" i="65"/>
  <c r="B29" i="65"/>
  <c r="B31" i="65"/>
  <c r="B35" i="65"/>
  <c r="B17" i="15"/>
  <c r="B19" i="15"/>
  <c r="B21" i="15"/>
  <c r="B23" i="15"/>
  <c r="B25" i="15"/>
  <c r="B27" i="15"/>
  <c r="B35" i="15"/>
  <c r="B15" i="15"/>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18" i="15"/>
  <c r="AQ17" i="15"/>
  <c r="AQ16" i="15"/>
  <c r="AM19" i="15"/>
  <c r="AM18" i="15"/>
  <c r="AI19" i="15"/>
  <c r="AI18" i="15"/>
  <c r="AI17" i="15"/>
  <c r="AI6" i="15"/>
  <c r="AI7" i="15"/>
  <c r="AI8" i="15"/>
  <c r="AI9" i="15"/>
  <c r="AI10" i="15"/>
  <c r="AI11" i="15"/>
  <c r="AI12" i="15"/>
  <c r="AI13" i="15"/>
  <c r="AI14" i="15"/>
  <c r="AI15" i="15"/>
  <c r="AI16" i="15"/>
  <c r="AE19" i="15"/>
  <c r="AE18" i="15"/>
  <c r="AE17" i="15"/>
  <c r="V9" i="78" l="1"/>
  <c r="V11" i="78"/>
  <c r="V41" i="78"/>
  <c r="V10" i="78"/>
  <c r="V93" i="78"/>
  <c r="V34" i="78"/>
  <c r="V50" i="78"/>
  <c r="V64" i="78"/>
  <c r="V42" i="78"/>
  <c r="V65" i="78"/>
  <c r="V118" i="78"/>
  <c r="V67" i="78"/>
  <c r="V31" i="78"/>
  <c r="V79" i="78"/>
  <c r="V104" i="78"/>
  <c r="V12" i="78"/>
  <c r="V63" i="78"/>
  <c r="V57" i="78"/>
  <c r="V89" i="78"/>
  <c r="V114" i="78"/>
  <c r="V5" i="78"/>
  <c r="V51" i="78"/>
  <c r="V6" i="78"/>
  <c r="V107" i="78"/>
  <c r="V124" i="78"/>
  <c r="V36" i="78"/>
  <c r="V8" i="78"/>
  <c r="V83" i="78"/>
  <c r="V19" i="78"/>
  <c r="V44" i="78"/>
  <c r="V119" i="78"/>
  <c r="V87" i="78"/>
  <c r="V97" i="78"/>
  <c r="V26" i="78"/>
  <c r="V32" i="78"/>
  <c r="V85" i="78"/>
  <c r="V94" i="78"/>
  <c r="V27" i="78"/>
  <c r="V122" i="78"/>
  <c r="V86" i="78"/>
  <c r="V7" i="78"/>
  <c r="V21" i="78"/>
  <c r="V100" i="78"/>
  <c r="V18" i="78"/>
  <c r="V110" i="78"/>
  <c r="V111" i="78"/>
  <c r="V20" i="78"/>
  <c r="V98" i="78"/>
  <c r="V49" i="78"/>
  <c r="V16" i="78"/>
  <c r="V15" i="78"/>
  <c r="V76" i="78"/>
  <c r="V23" i="78"/>
  <c r="V48" i="78"/>
  <c r="V92" i="78"/>
  <c r="V28" i="78"/>
  <c r="V14" i="78"/>
  <c r="V116" i="78"/>
  <c r="V29" i="78"/>
  <c r="V105" i="78"/>
  <c r="V88" i="78"/>
  <c r="V101" i="78"/>
  <c r="V103" i="78"/>
  <c r="V52" i="78"/>
  <c r="V123" i="78"/>
  <c r="V30" i="78"/>
  <c r="V112" i="78"/>
  <c r="V72" i="78"/>
  <c r="V82" i="78"/>
  <c r="V37" i="78"/>
  <c r="V56" i="78"/>
  <c r="V60" i="78"/>
  <c r="V96" i="78"/>
  <c r="V113" i="78"/>
  <c r="V55" i="78"/>
  <c r="V120" i="78"/>
  <c r="V47" i="78"/>
  <c r="V17" i="78"/>
  <c r="V71" i="78"/>
  <c r="V35" i="78"/>
  <c r="V106" i="78"/>
  <c r="V78" i="78"/>
  <c r="V62" i="78"/>
  <c r="V45" i="78"/>
  <c r="V61" i="78"/>
  <c r="V115" i="78"/>
  <c r="V69" i="78"/>
  <c r="V81" i="78"/>
  <c r="V90" i="78"/>
  <c r="V43" i="78"/>
  <c r="V68" i="78"/>
  <c r="V99" i="78"/>
  <c r="V121" i="78"/>
  <c r="V91" i="78"/>
  <c r="V74" i="78"/>
  <c r="V73" i="78"/>
  <c r="V39" i="78"/>
  <c r="V70" i="78"/>
  <c r="V66" i="78"/>
  <c r="V33" i="78"/>
  <c r="V24" i="78"/>
  <c r="V80" i="78"/>
  <c r="V84" i="78"/>
  <c r="V40" i="78"/>
  <c r="V53" i="78"/>
  <c r="V54" i="78"/>
  <c r="V75" i="78"/>
  <c r="V59" i="78"/>
  <c r="V46" i="78"/>
  <c r="V108" i="78"/>
  <c r="V22" i="78"/>
  <c r="V125" i="78"/>
  <c r="V58" i="78"/>
  <c r="V95" i="78"/>
  <c r="V25" i="78"/>
  <c r="V109" i="78"/>
  <c r="V38" i="78"/>
  <c r="V102" i="78"/>
  <c r="V13" i="78"/>
  <c r="V117" i="78"/>
  <c r="V77" i="78"/>
  <c r="AB15" i="65"/>
  <c r="AB9" i="65"/>
  <c r="AB16" i="65"/>
  <c r="AB29" i="65"/>
  <c r="AB26" i="65"/>
  <c r="AB6" i="65"/>
  <c r="AB32" i="65"/>
  <c r="AB30" i="65"/>
  <c r="AB28" i="65"/>
  <c r="AB27" i="65"/>
  <c r="AB31" i="65"/>
  <c r="AB33" i="65"/>
  <c r="AB35" i="65"/>
  <c r="AB34" i="65"/>
  <c r="AB21" i="65"/>
  <c r="AB22" i="65"/>
  <c r="AB25" i="65"/>
  <c r="AB23" i="65"/>
  <c r="AB24" i="65"/>
  <c r="AB20" i="65"/>
  <c r="AB19" i="65"/>
  <c r="AB18" i="65"/>
  <c r="AB17" i="65"/>
  <c r="AB10" i="65"/>
  <c r="AB11" i="65"/>
  <c r="AB7" i="65"/>
  <c r="AB12" i="65"/>
  <c r="AB13" i="65"/>
  <c r="AB8" i="65"/>
  <c r="AB14" i="65"/>
  <c r="AJ15" i="15"/>
  <c r="AJ35" i="15"/>
  <c r="AJ23" i="15"/>
  <c r="AJ13" i="15"/>
  <c r="AJ14" i="15"/>
  <c r="AJ12" i="15"/>
  <c r="AJ33" i="15"/>
  <c r="AJ31" i="15"/>
  <c r="AJ22" i="15"/>
  <c r="AJ28" i="15"/>
  <c r="AJ6" i="15"/>
  <c r="AJ8" i="15"/>
  <c r="AJ7" i="15"/>
  <c r="AJ30" i="15"/>
  <c r="AJ34" i="15"/>
  <c r="AJ26" i="15"/>
  <c r="AJ18" i="15"/>
  <c r="AJ24" i="15"/>
  <c r="AJ32" i="15"/>
  <c r="AJ11" i="15"/>
  <c r="AJ29" i="15"/>
  <c r="AJ25" i="15"/>
  <c r="AJ21" i="15"/>
  <c r="AJ9" i="15"/>
  <c r="AJ27" i="15"/>
  <c r="AJ19" i="15"/>
  <c r="AJ10" i="15"/>
  <c r="AJ16" i="15"/>
  <c r="AJ17" i="15"/>
  <c r="AJ20" i="15"/>
  <c r="C38" i="71"/>
  <c r="L38" i="71"/>
  <c r="U38" i="71"/>
  <c r="X38" i="71" s="1"/>
  <c r="AD38" i="71"/>
  <c r="AG38" i="71" s="1"/>
  <c r="C33" i="71"/>
  <c r="L33" i="71"/>
  <c r="O33" i="71" s="1"/>
  <c r="U33" i="71"/>
  <c r="X33" i="71" s="1"/>
  <c r="AD33" i="71"/>
  <c r="AG33" i="71" s="1"/>
  <c r="L46" i="71"/>
  <c r="C46" i="71"/>
  <c r="F46" i="71" s="1"/>
  <c r="D19" i="71" s="1"/>
  <c r="U46" i="71"/>
  <c r="X46" i="71" s="1"/>
  <c r="V19" i="71" s="1"/>
  <c r="AD46" i="71"/>
  <c r="AG46" i="71" s="1"/>
  <c r="AE19" i="71" s="1"/>
  <c r="C41" i="71"/>
  <c r="L41" i="71"/>
  <c r="U41" i="71"/>
  <c r="X41" i="71" s="1"/>
  <c r="AD41" i="71"/>
  <c r="AG41" i="71" s="1"/>
  <c r="L40" i="71"/>
  <c r="AD40" i="71"/>
  <c r="AG40" i="71" s="1"/>
  <c r="C40" i="71"/>
  <c r="U40" i="71"/>
  <c r="X40" i="71" s="1"/>
  <c r="L36" i="71"/>
  <c r="O36" i="71" s="1"/>
  <c r="AD36" i="71"/>
  <c r="AG36" i="71" s="1"/>
  <c r="C36" i="71"/>
  <c r="U36" i="71"/>
  <c r="X36" i="71" s="1"/>
  <c r="U32" i="71"/>
  <c r="X32" i="71" s="1"/>
  <c r="AD32" i="71"/>
  <c r="AG32" i="71" s="1"/>
  <c r="C32" i="71"/>
  <c r="L32" i="71"/>
  <c r="O32" i="71" s="1"/>
  <c r="U34" i="71"/>
  <c r="X34" i="71" s="1"/>
  <c r="C34" i="71"/>
  <c r="L34" i="71"/>
  <c r="O34" i="71" s="1"/>
  <c r="AD34" i="71"/>
  <c r="AG34" i="71" s="1"/>
  <c r="L43" i="71"/>
  <c r="AD43" i="71"/>
  <c r="AG43" i="71" s="1"/>
  <c r="C43" i="71"/>
  <c r="U43" i="71"/>
  <c r="X43" i="71" s="1"/>
  <c r="V16" i="71" s="1"/>
  <c r="U39" i="71"/>
  <c r="X39" i="71" s="1"/>
  <c r="AD39" i="71"/>
  <c r="AG39" i="71" s="1"/>
  <c r="C39" i="71"/>
  <c r="L39" i="71"/>
  <c r="L42" i="71"/>
  <c r="U42" i="71"/>
  <c r="X42" i="71" s="1"/>
  <c r="C42" i="71"/>
  <c r="F42" i="71" s="1"/>
  <c r="AD42" i="71"/>
  <c r="AG42" i="71" s="1"/>
  <c r="L31" i="71"/>
  <c r="O31" i="71" s="1"/>
  <c r="AD31" i="71"/>
  <c r="AG31" i="71" s="1"/>
  <c r="C31" i="71"/>
  <c r="F31" i="71" s="1"/>
  <c r="U31" i="71"/>
  <c r="X31" i="71" s="1"/>
  <c r="AD35" i="71"/>
  <c r="AG35" i="71" s="1"/>
  <c r="C35" i="71"/>
  <c r="F49" i="71" s="1"/>
  <c r="L35" i="71"/>
  <c r="O35" i="71" s="1"/>
  <c r="U35" i="71"/>
  <c r="X35" i="71" s="1"/>
  <c r="U37" i="71"/>
  <c r="X37" i="71" s="1"/>
  <c r="C37" i="71"/>
  <c r="F47" i="71" s="1"/>
  <c r="D20" i="71" s="1"/>
  <c r="L37" i="71"/>
  <c r="O37" i="71" s="1"/>
  <c r="AD37" i="71"/>
  <c r="AG37" i="71" s="1"/>
  <c r="L44" i="71"/>
  <c r="AD44" i="71"/>
  <c r="AG44" i="71" s="1"/>
  <c r="AE17" i="71" s="1"/>
  <c r="C44" i="71"/>
  <c r="F44" i="71" s="1"/>
  <c r="U44" i="71"/>
  <c r="X44" i="71" s="1"/>
  <c r="V17" i="71" s="1"/>
  <c r="G5" i="75"/>
  <c r="F43" i="71" l="1"/>
  <c r="D16" i="71" s="1"/>
  <c r="F32" i="71"/>
  <c r="F52" i="71"/>
  <c r="D25" i="71" s="1"/>
  <c r="O47" i="71"/>
  <c r="M20" i="71" s="1"/>
  <c r="O44" i="71"/>
  <c r="M17" i="71" s="1"/>
  <c r="O49" i="71"/>
  <c r="M22" i="71" s="1"/>
  <c r="O42" i="71"/>
  <c r="O48" i="71"/>
  <c r="M21" i="71" s="1"/>
  <c r="O43" i="71"/>
  <c r="M16" i="71" s="1"/>
  <c r="O51" i="71"/>
  <c r="M24" i="71" s="1"/>
  <c r="O40" i="71"/>
  <c r="O45" i="71"/>
  <c r="M18" i="71" s="1"/>
  <c r="O46" i="71"/>
  <c r="M19" i="71" s="1"/>
  <c r="F38" i="71"/>
  <c r="O52" i="71"/>
  <c r="M25" i="71" s="1"/>
  <c r="O39" i="71"/>
  <c r="F39" i="71"/>
  <c r="F45" i="71"/>
  <c r="D18" i="71" s="1"/>
  <c r="F36" i="71"/>
  <c r="F48" i="71"/>
  <c r="F34" i="71"/>
  <c r="F50" i="71"/>
  <c r="D23" i="71" s="1"/>
  <c r="O50" i="71"/>
  <c r="M23" i="71" s="1"/>
  <c r="O41" i="71"/>
  <c r="F33" i="71"/>
  <c r="F51" i="71"/>
  <c r="D24" i="71" s="1"/>
  <c r="O53" i="71"/>
  <c r="M26" i="71" s="1"/>
  <c r="O38" i="71"/>
  <c r="D22" i="71"/>
  <c r="F41" i="71"/>
  <c r="F37" i="71"/>
  <c r="D21" i="71"/>
  <c r="F40" i="71"/>
  <c r="F35" i="71"/>
  <c r="AK23" i="15"/>
  <c r="AL23" i="15" s="1"/>
  <c r="H40" i="15" s="1"/>
  <c r="B52" i="73" s="1"/>
  <c r="AK16" i="15"/>
  <c r="AL16" i="15" s="1"/>
  <c r="B45" i="73" s="1"/>
  <c r="AK9" i="15"/>
  <c r="AL9" i="15" s="1"/>
  <c r="B38" i="73" s="1"/>
  <c r="AK26" i="15"/>
  <c r="AL26" i="15" s="1"/>
  <c r="H46" i="15" s="1"/>
  <c r="B55" i="73" s="1"/>
  <c r="AK31" i="15"/>
  <c r="AL31" i="15" s="1"/>
  <c r="H56" i="15" s="1"/>
  <c r="B60" i="73" s="1"/>
  <c r="AK21" i="15"/>
  <c r="AL21" i="15" s="1"/>
  <c r="B50" i="73" s="1"/>
  <c r="AK34" i="15"/>
  <c r="AL34" i="15" s="1"/>
  <c r="H62" i="15" s="1"/>
  <c r="B63" i="73" s="1"/>
  <c r="AK33" i="15"/>
  <c r="AL33" i="15" s="1"/>
  <c r="H60" i="15" s="1"/>
  <c r="B62" i="73" s="1"/>
  <c r="AK20" i="15"/>
  <c r="AL20" i="15" s="1"/>
  <c r="B49" i="73" s="1"/>
  <c r="AK19" i="15"/>
  <c r="AL19" i="15" s="1"/>
  <c r="B48" i="73" s="1"/>
  <c r="AK25" i="15"/>
  <c r="AL25" i="15" s="1"/>
  <c r="B54" i="73" s="1"/>
  <c r="AK24" i="15"/>
  <c r="AL24" i="15" s="1"/>
  <c r="AK30" i="15"/>
  <c r="AL30" i="15" s="1"/>
  <c r="H54" i="15" s="1"/>
  <c r="B59" i="73" s="1"/>
  <c r="AK28" i="15"/>
  <c r="AL28" i="15" s="1"/>
  <c r="B57" i="73" s="1"/>
  <c r="AK12" i="15"/>
  <c r="AL12" i="15" s="1"/>
  <c r="B41" i="73" s="1"/>
  <c r="AK35" i="15"/>
  <c r="AL35" i="15" s="1"/>
  <c r="H64" i="15" s="1"/>
  <c r="B64" i="73" s="1"/>
  <c r="AK11" i="15"/>
  <c r="AL11" i="15" s="1"/>
  <c r="B40" i="73" s="1"/>
  <c r="AK8" i="15"/>
  <c r="AL8" i="15" s="1"/>
  <c r="B37" i="73" s="1"/>
  <c r="AK13" i="15"/>
  <c r="AL13" i="15" s="1"/>
  <c r="H20" i="15" s="1"/>
  <c r="B42" i="73" s="1"/>
  <c r="AK10" i="15"/>
  <c r="AL10" i="15" s="1"/>
  <c r="B39" i="73" s="1"/>
  <c r="AK32" i="15"/>
  <c r="AL32" i="15" s="1"/>
  <c r="H58" i="15" s="1"/>
  <c r="B61" i="73" s="1"/>
  <c r="AK6" i="15"/>
  <c r="AL6" i="15" s="1"/>
  <c r="B35" i="73" s="1"/>
  <c r="AK17" i="15"/>
  <c r="AL17" i="15" s="1"/>
  <c r="B46" i="73" s="1"/>
  <c r="AK27" i="15"/>
  <c r="AL27" i="15" s="1"/>
  <c r="AK29" i="15"/>
  <c r="AL29" i="15" s="1"/>
  <c r="B58" i="73" s="1"/>
  <c r="AK18" i="15"/>
  <c r="AL18" i="15" s="1"/>
  <c r="B47" i="73" s="1"/>
  <c r="AK7" i="15"/>
  <c r="AL7" i="15" s="1"/>
  <c r="H8" i="15" s="1"/>
  <c r="B36" i="73" s="1"/>
  <c r="AK22" i="15"/>
  <c r="AL22" i="15" s="1"/>
  <c r="B51" i="73" s="1"/>
  <c r="AK14" i="15"/>
  <c r="AL14" i="15" s="1"/>
  <c r="B43" i="73" s="1"/>
  <c r="AK15" i="15"/>
  <c r="AL15" i="15" s="1"/>
  <c r="B44" i="73" s="1"/>
  <c r="T5" i="75"/>
  <c r="T94" i="75"/>
  <c r="T93" i="75"/>
  <c r="T91" i="75"/>
  <c r="T95" i="75"/>
  <c r="T92" i="75"/>
  <c r="T96" i="75"/>
  <c r="T52" i="75"/>
  <c r="T43" i="75"/>
  <c r="T31" i="75"/>
  <c r="T27" i="75"/>
  <c r="T7" i="75"/>
  <c r="T70" i="75"/>
  <c r="T32" i="75"/>
  <c r="T47" i="75"/>
  <c r="T18" i="75"/>
  <c r="T24" i="75"/>
  <c r="T57" i="75"/>
  <c r="T40" i="75"/>
  <c r="T60" i="75"/>
  <c r="T49" i="75"/>
  <c r="T16" i="75"/>
  <c r="T11" i="75"/>
  <c r="T37" i="75"/>
  <c r="T13" i="75"/>
  <c r="T76" i="75"/>
  <c r="T68" i="75"/>
  <c r="T21" i="75"/>
  <c r="T20" i="75"/>
  <c r="T35" i="75"/>
  <c r="T81" i="75"/>
  <c r="T82" i="75"/>
  <c r="T66" i="75"/>
  <c r="T48" i="75"/>
  <c r="T63" i="75"/>
  <c r="T74" i="75"/>
  <c r="T75" i="75"/>
  <c r="T54" i="75"/>
  <c r="T67" i="75"/>
  <c r="T26" i="75"/>
  <c r="T58" i="75"/>
  <c r="T90" i="75"/>
  <c r="T19" i="75"/>
  <c r="T51" i="75"/>
  <c r="T45" i="75"/>
  <c r="T46" i="75"/>
  <c r="T10" i="75"/>
  <c r="T56" i="75"/>
  <c r="T39" i="75"/>
  <c r="T65" i="75"/>
  <c r="T88" i="75"/>
  <c r="T30" i="75"/>
  <c r="T34" i="75"/>
  <c r="T14" i="75"/>
  <c r="T72" i="75"/>
  <c r="T87" i="75"/>
  <c r="T85" i="75"/>
  <c r="T33" i="75"/>
  <c r="T38" i="75"/>
  <c r="T41" i="75"/>
  <c r="T62" i="75"/>
  <c r="T25" i="75"/>
  <c r="T79" i="75"/>
  <c r="T12" i="75"/>
  <c r="T77" i="75"/>
  <c r="T89" i="75"/>
  <c r="T17" i="75"/>
  <c r="T9" i="75"/>
  <c r="T42" i="75"/>
  <c r="T78" i="75"/>
  <c r="T61" i="75"/>
  <c r="T28" i="75"/>
  <c r="T44" i="75"/>
  <c r="T53" i="75"/>
  <c r="T36" i="75"/>
  <c r="T83" i="75"/>
  <c r="T71" i="75"/>
  <c r="T29" i="75"/>
  <c r="T50" i="75"/>
  <c r="T55" i="75"/>
  <c r="T59" i="75"/>
  <c r="T15" i="75"/>
  <c r="T64" i="75"/>
  <c r="T6" i="75"/>
  <c r="T84" i="75"/>
  <c r="T73" i="75"/>
  <c r="T22" i="75"/>
  <c r="T86" i="75"/>
  <c r="T8" i="75"/>
  <c r="T80" i="75"/>
  <c r="T69" i="75"/>
  <c r="T23" i="75"/>
  <c r="D17" i="71"/>
  <c r="AE16" i="71"/>
  <c r="B9" i="74"/>
  <c r="B107" i="74"/>
  <c r="B77" i="74"/>
  <c r="B15" i="74"/>
  <c r="B48" i="74"/>
  <c r="B65" i="74"/>
  <c r="B11" i="74"/>
  <c r="B96" i="74"/>
  <c r="B42" i="74"/>
  <c r="B68" i="74"/>
  <c r="B6" i="74"/>
  <c r="B39" i="74"/>
  <c r="B80" i="74"/>
  <c r="B76" i="74"/>
  <c r="B20" i="74"/>
  <c r="B95" i="74"/>
  <c r="B110" i="74"/>
  <c r="B37" i="74"/>
  <c r="B100" i="74"/>
  <c r="B38" i="74"/>
  <c r="B16" i="74"/>
  <c r="B7" i="74"/>
  <c r="B72" i="74"/>
  <c r="B10" i="74"/>
  <c r="B99" i="74"/>
  <c r="B43" i="74"/>
  <c r="B78" i="74"/>
  <c r="B50" i="74"/>
  <c r="B75" i="74"/>
  <c r="B35" i="74"/>
  <c r="B108" i="74"/>
  <c r="B105" i="74"/>
  <c r="B71" i="74"/>
  <c r="B102" i="74"/>
  <c r="B40" i="74"/>
  <c r="B41" i="74"/>
  <c r="B66" i="74"/>
  <c r="B74" i="74"/>
  <c r="B73" i="74"/>
  <c r="B45" i="74"/>
  <c r="B104" i="74"/>
  <c r="B14" i="74"/>
  <c r="B69" i="74"/>
  <c r="B5" i="74"/>
  <c r="B47" i="74"/>
  <c r="B101" i="74"/>
  <c r="B106" i="74"/>
  <c r="B97" i="74"/>
  <c r="B98" i="74"/>
  <c r="B36" i="74"/>
  <c r="B44" i="74"/>
  <c r="B67" i="74"/>
  <c r="B70" i="74"/>
  <c r="B8" i="74"/>
  <c r="B13" i="74"/>
  <c r="B103" i="74"/>
  <c r="P29" i="15"/>
  <c r="U29" i="79" s="1"/>
  <c r="AV18" i="79" s="1"/>
  <c r="O66" i="73" l="1"/>
  <c r="D66" i="75" s="1"/>
  <c r="O47" i="73"/>
  <c r="D47" i="75" s="1"/>
  <c r="O40" i="73"/>
  <c r="D40" i="75" s="1"/>
  <c r="O56" i="73"/>
  <c r="D56" i="75" s="1"/>
  <c r="O59" i="73"/>
  <c r="D59" i="75" s="1"/>
  <c r="O32" i="73"/>
  <c r="D122" i="78" s="1"/>
  <c r="O100" i="73"/>
  <c r="O116" i="73"/>
  <c r="D89" i="78" s="1"/>
  <c r="O57" i="73"/>
  <c r="D57" i="75" s="1"/>
  <c r="O50" i="73"/>
  <c r="D50" i="75" s="1"/>
  <c r="O43" i="73"/>
  <c r="D43" i="75" s="1"/>
  <c r="O31" i="73"/>
  <c r="D120" i="78" s="1"/>
  <c r="O118" i="73"/>
  <c r="O78" i="73"/>
  <c r="D78" i="75" s="1"/>
  <c r="O62" i="73"/>
  <c r="D62" i="75" s="1"/>
  <c r="O14" i="73"/>
  <c r="D26" i="78" s="1"/>
  <c r="O34" i="73"/>
  <c r="D121" i="78" s="1"/>
  <c r="O81" i="73"/>
  <c r="D81" i="75" s="1"/>
  <c r="O64" i="73"/>
  <c r="D64" i="75" s="1"/>
  <c r="O94" i="73"/>
  <c r="D94" i="75" s="1"/>
  <c r="O25" i="73"/>
  <c r="D42" i="78" s="1"/>
  <c r="O101" i="73"/>
  <c r="O112" i="73"/>
  <c r="O102" i="73"/>
  <c r="O115" i="73"/>
  <c r="O71" i="73"/>
  <c r="D71" i="75" s="1"/>
  <c r="O72" i="73"/>
  <c r="D72" i="75" s="1"/>
  <c r="O83" i="73"/>
  <c r="D83" i="75" s="1"/>
  <c r="O37" i="73"/>
  <c r="D37" i="75" s="1"/>
  <c r="O95" i="73"/>
  <c r="D95" i="75" s="1"/>
  <c r="O121" i="73"/>
  <c r="O91" i="73"/>
  <c r="D91" i="75" s="1"/>
  <c r="O88" i="73"/>
  <c r="O69" i="73"/>
  <c r="D69" i="75" s="1"/>
  <c r="O53" i="73"/>
  <c r="D53" i="75" s="1"/>
  <c r="O109" i="73"/>
  <c r="O124" i="73"/>
  <c r="O77" i="73"/>
  <c r="D77" i="75" s="1"/>
  <c r="O76" i="73"/>
  <c r="D76" i="75" s="1"/>
  <c r="O35" i="73"/>
  <c r="D35" i="75" s="1"/>
  <c r="O36" i="73"/>
  <c r="D36" i="75" s="1"/>
  <c r="O52" i="73"/>
  <c r="D52" i="75" s="1"/>
  <c r="O22" i="73"/>
  <c r="D93" i="78" s="1"/>
  <c r="O33" i="73"/>
  <c r="D123" i="78" s="1"/>
  <c r="O120" i="73"/>
  <c r="O103" i="73"/>
  <c r="O93" i="73"/>
  <c r="D93" i="75" s="1"/>
  <c r="O45" i="73"/>
  <c r="D45" i="75" s="1"/>
  <c r="O122" i="73"/>
  <c r="O84" i="73"/>
  <c r="D84" i="75" s="1"/>
  <c r="O51" i="73"/>
  <c r="D51" i="75" s="1"/>
  <c r="O24" i="73"/>
  <c r="D53" i="78" s="1"/>
  <c r="O105" i="73"/>
  <c r="O58" i="73"/>
  <c r="O7" i="73"/>
  <c r="D20" i="78" s="1"/>
  <c r="O23" i="73"/>
  <c r="D34" i="78" s="1"/>
  <c r="O11" i="73"/>
  <c r="D37" i="78" s="1"/>
  <c r="O123" i="73"/>
  <c r="O20" i="73"/>
  <c r="O26" i="73"/>
  <c r="D49" i="78" s="1"/>
  <c r="O9" i="73"/>
  <c r="D24" i="78" s="1"/>
  <c r="O97" i="73"/>
  <c r="O108" i="73"/>
  <c r="O98" i="73"/>
  <c r="O67" i="73"/>
  <c r="D67" i="75" s="1"/>
  <c r="O80" i="73"/>
  <c r="D80" i="75" s="1"/>
  <c r="O82" i="73"/>
  <c r="D82" i="75" s="1"/>
  <c r="O49" i="73"/>
  <c r="D49" i="75" s="1"/>
  <c r="O29" i="73"/>
  <c r="O63" i="73"/>
  <c r="D63" i="75" s="1"/>
  <c r="O113" i="73"/>
  <c r="O68" i="73"/>
  <c r="D68" i="75" s="1"/>
  <c r="O90" i="73"/>
  <c r="D90" i="75" s="1"/>
  <c r="O96" i="73"/>
  <c r="D96" i="75" s="1"/>
  <c r="O85" i="73"/>
  <c r="D85" i="75" s="1"/>
  <c r="O10" i="73"/>
  <c r="D88" i="78" s="1"/>
  <c r="O8" i="73"/>
  <c r="D35" i="78" s="1"/>
  <c r="O28" i="73"/>
  <c r="D10" i="78" s="1"/>
  <c r="O106" i="73"/>
  <c r="O111" i="73"/>
  <c r="O73" i="73"/>
  <c r="D73" i="75" s="1"/>
  <c r="O70" i="73"/>
  <c r="D70" i="75" s="1"/>
  <c r="O74" i="73"/>
  <c r="D74" i="75" s="1"/>
  <c r="O89" i="73"/>
  <c r="D89" i="75" s="1"/>
  <c r="O27" i="73"/>
  <c r="D43" i="78" s="1"/>
  <c r="O19" i="73"/>
  <c r="D97" i="78" s="1"/>
  <c r="O104" i="73"/>
  <c r="O110" i="73"/>
  <c r="O99" i="73"/>
  <c r="O65" i="73"/>
  <c r="O75" i="73"/>
  <c r="D75" i="75" s="1"/>
  <c r="O39" i="73"/>
  <c r="O44" i="73"/>
  <c r="D44" i="75" s="1"/>
  <c r="O60" i="73"/>
  <c r="D60" i="75" s="1"/>
  <c r="O6" i="73"/>
  <c r="D83" i="78" s="1"/>
  <c r="O30" i="73"/>
  <c r="D118" i="78" s="1"/>
  <c r="O117" i="73"/>
  <c r="O92" i="73"/>
  <c r="D92" i="75" s="1"/>
  <c r="O41" i="73"/>
  <c r="D41" i="75" s="1"/>
  <c r="O38" i="73"/>
  <c r="D38" i="75" s="1"/>
  <c r="O54" i="73"/>
  <c r="D54" i="75" s="1"/>
  <c r="O55" i="73"/>
  <c r="D55" i="75" s="1"/>
  <c r="O13" i="73"/>
  <c r="D23" i="78" s="1"/>
  <c r="O61" i="73"/>
  <c r="D61" i="75" s="1"/>
  <c r="O86" i="73"/>
  <c r="O15" i="73"/>
  <c r="D59" i="78" s="1"/>
  <c r="O119" i="73"/>
  <c r="O79" i="73"/>
  <c r="D79" i="75" s="1"/>
  <c r="O21" i="73"/>
  <c r="D84" i="78" s="1"/>
  <c r="O87" i="73"/>
  <c r="O114" i="73"/>
  <c r="O5" i="73"/>
  <c r="D13" i="78" s="1"/>
  <c r="B56" i="73"/>
  <c r="B53" i="73"/>
  <c r="Z18" i="15"/>
  <c r="U29" i="65"/>
  <c r="AV18" i="65" s="1"/>
  <c r="B18" i="74"/>
  <c r="O18" i="73" s="1"/>
  <c r="O31" i="65"/>
  <c r="Y19" i="65" s="1"/>
  <c r="B17" i="74"/>
  <c r="O17" i="73" s="1"/>
  <c r="D74" i="78" s="1"/>
  <c r="O29" i="65"/>
  <c r="Y18" i="65" s="1"/>
  <c r="B46" i="74"/>
  <c r="O46" i="73" s="1"/>
  <c r="D46" i="75" s="1"/>
  <c r="O27" i="65"/>
  <c r="Y17" i="65" s="1"/>
  <c r="O11" i="65"/>
  <c r="Y9" i="65" s="1"/>
  <c r="O5" i="65"/>
  <c r="Y6" i="65" s="1"/>
  <c r="O21" i="65"/>
  <c r="Y14" i="65" s="1"/>
  <c r="O13" i="65"/>
  <c r="Y10" i="65" s="1"/>
  <c r="O9" i="65"/>
  <c r="Y8" i="65" s="1"/>
  <c r="O25" i="65"/>
  <c r="Y16" i="65" s="1"/>
  <c r="O23" i="65"/>
  <c r="Y15" i="65" s="1"/>
  <c r="O17" i="65"/>
  <c r="Y12" i="65" s="1"/>
  <c r="O15" i="65"/>
  <c r="Y11" i="65" s="1"/>
  <c r="O7" i="65"/>
  <c r="Y7" i="65" s="1"/>
  <c r="O48" i="73" l="1"/>
  <c r="D48" i="75" s="1"/>
  <c r="O107" i="73"/>
  <c r="D95" i="78" s="1"/>
  <c r="O16" i="73"/>
  <c r="D91" i="78" s="1"/>
  <c r="D7" i="75"/>
  <c r="D33" i="75"/>
  <c r="D32" i="75"/>
  <c r="D31" i="75"/>
  <c r="D28" i="75"/>
  <c r="D27" i="75"/>
  <c r="D26" i="75"/>
  <c r="D24" i="75"/>
  <c r="D23" i="75"/>
  <c r="D18" i="75"/>
  <c r="D14" i="75"/>
  <c r="D13" i="75"/>
  <c r="D8" i="75"/>
  <c r="D25" i="75"/>
  <c r="D15" i="75"/>
  <c r="D20" i="75"/>
  <c r="D9" i="75"/>
  <c r="D6" i="75"/>
  <c r="D86" i="75"/>
  <c r="D21" i="75"/>
  <c r="D34" i="75"/>
  <c r="D11" i="75"/>
  <c r="D39" i="75"/>
  <c r="D29" i="75"/>
  <c r="D10" i="75"/>
  <c r="D22" i="75"/>
  <c r="D30" i="75"/>
  <c r="D47" i="78"/>
  <c r="D113" i="78"/>
  <c r="D76" i="78"/>
  <c r="D55" i="78"/>
  <c r="D104" i="78"/>
  <c r="D41" i="78"/>
  <c r="D45" i="78"/>
  <c r="D51" i="78"/>
  <c r="D9" i="78"/>
  <c r="D60" i="78"/>
  <c r="D116" i="78"/>
  <c r="D107" i="78"/>
  <c r="D21" i="78"/>
  <c r="D19" i="78"/>
  <c r="D50" i="78"/>
  <c r="D40" i="78"/>
  <c r="D44" i="78"/>
  <c r="D78" i="78"/>
  <c r="D63" i="78"/>
  <c r="D86" i="78"/>
  <c r="D30" i="78"/>
  <c r="D81" i="78"/>
  <c r="D62" i="78"/>
  <c r="D69" i="78"/>
  <c r="D92" i="78"/>
  <c r="D18" i="78"/>
  <c r="D15" i="78"/>
  <c r="D103" i="78"/>
  <c r="D12" i="78"/>
  <c r="D80" i="78"/>
  <c r="D75" i="78"/>
  <c r="D54" i="78"/>
  <c r="D114" i="78"/>
  <c r="D17" i="78"/>
  <c r="D16" i="78"/>
  <c r="D119" i="78"/>
  <c r="D94" i="78"/>
  <c r="D71" i="78"/>
  <c r="D32" i="78"/>
  <c r="D115" i="78"/>
  <c r="D8" i="78"/>
  <c r="D85" i="78"/>
  <c r="D27" i="78"/>
  <c r="D67" i="78"/>
  <c r="D36" i="78"/>
  <c r="D98" i="78"/>
  <c r="D29" i="78"/>
  <c r="D5" i="78"/>
  <c r="D38" i="78"/>
  <c r="D39" i="78"/>
  <c r="D48" i="78"/>
  <c r="D33" i="78"/>
  <c r="D96" i="78"/>
  <c r="D61" i="78"/>
  <c r="D52" i="78"/>
  <c r="D82" i="78"/>
  <c r="D77" i="78"/>
  <c r="D79" i="78"/>
  <c r="D56" i="78"/>
  <c r="D117" i="78"/>
  <c r="D65" i="78"/>
  <c r="D64" i="78"/>
  <c r="D14" i="78"/>
  <c r="D72" i="78"/>
  <c r="D31" i="78"/>
  <c r="D124" i="78"/>
  <c r="D11" i="78"/>
  <c r="D6" i="78"/>
  <c r="D58" i="78"/>
  <c r="D22" i="78"/>
  <c r="D28" i="78"/>
  <c r="D101" i="78"/>
  <c r="D68" i="78"/>
  <c r="D108" i="78"/>
  <c r="D17" i="75"/>
  <c r="D88" i="75"/>
  <c r="D65" i="75"/>
  <c r="D19" i="75"/>
  <c r="D5" i="75"/>
  <c r="D87" i="75"/>
  <c r="O19" i="65"/>
  <c r="Y13" i="65" s="1"/>
  <c r="AA13" i="65" s="1"/>
  <c r="AC13" i="65" s="1"/>
  <c r="B12" i="74"/>
  <c r="D46" i="78" l="1"/>
  <c r="D16" i="75"/>
  <c r="O12" i="73"/>
  <c r="D25" i="78" s="1"/>
  <c r="O42" i="73"/>
  <c r="AA23" i="65"/>
  <c r="AC23" i="65" s="1"/>
  <c r="AA15" i="65"/>
  <c r="AC15" i="65" s="1"/>
  <c r="AA21" i="65"/>
  <c r="AC21" i="65" s="1"/>
  <c r="AA35" i="65"/>
  <c r="AC35" i="65" s="1"/>
  <c r="AA17" i="65"/>
  <c r="AC17" i="65" s="1"/>
  <c r="AA27" i="65"/>
  <c r="AC27" i="65" s="1"/>
  <c r="AA29" i="65"/>
  <c r="AC29" i="65" s="1"/>
  <c r="AA22" i="65"/>
  <c r="AC22" i="65" s="1"/>
  <c r="AA31" i="65"/>
  <c r="AC31" i="65" s="1"/>
  <c r="AA9" i="65"/>
  <c r="AC9" i="65" s="1"/>
  <c r="AA12" i="65"/>
  <c r="AC12" i="65" s="1"/>
  <c r="AA11" i="65"/>
  <c r="AC11" i="65" s="1"/>
  <c r="AA26" i="65"/>
  <c r="AC26" i="65" s="1"/>
  <c r="AA32" i="65"/>
  <c r="AC32" i="65" s="1"/>
  <c r="AA7" i="65"/>
  <c r="AC7" i="65" s="1"/>
  <c r="AA28" i="65"/>
  <c r="AC28" i="65" s="1"/>
  <c r="AA19" i="65"/>
  <c r="AC19" i="65" s="1"/>
  <c r="AA14" i="65"/>
  <c r="AC14" i="65" s="1"/>
  <c r="AA25" i="65"/>
  <c r="AC25" i="65" s="1"/>
  <c r="AA6" i="65"/>
  <c r="AC6" i="65" s="1"/>
  <c r="AA16" i="65"/>
  <c r="AC16" i="65" s="1"/>
  <c r="AA33" i="65"/>
  <c r="AC33" i="65" s="1"/>
  <c r="AA10" i="65"/>
  <c r="AC10" i="65" s="1"/>
  <c r="AA8" i="65"/>
  <c r="AC8" i="65" s="1"/>
  <c r="AA34" i="65"/>
  <c r="AC34" i="65" s="1"/>
  <c r="AA18" i="65"/>
  <c r="AC18" i="65" s="1"/>
  <c r="AA20" i="65"/>
  <c r="AC20" i="65" s="1"/>
  <c r="AA24" i="65"/>
  <c r="AC24" i="65" s="1"/>
  <c r="AA30" i="65"/>
  <c r="AC30" i="65" s="1"/>
  <c r="D58" i="75"/>
  <c r="T6" i="71"/>
  <c r="T7" i="71"/>
  <c r="D12" i="75" l="1"/>
  <c r="D7" i="78"/>
  <c r="D42" i="75"/>
  <c r="AD8" i="65"/>
  <c r="AD13" i="65"/>
  <c r="AD28" i="65"/>
  <c r="Q49" i="65" s="1"/>
  <c r="AD22" i="65"/>
  <c r="Q37" i="65" s="1"/>
  <c r="AD29" i="65"/>
  <c r="Q51" i="65" s="1"/>
  <c r="AD30" i="65"/>
  <c r="Q53" i="65" s="1"/>
  <c r="AD16" i="65"/>
  <c r="AD32" i="65"/>
  <c r="Q57" i="65" s="1"/>
  <c r="AD27" i="65"/>
  <c r="Q47" i="65" s="1"/>
  <c r="AD23" i="65"/>
  <c r="Q39" i="65" s="1"/>
  <c r="AD17" i="65"/>
  <c r="Q27" i="65" s="1"/>
  <c r="AD10" i="65"/>
  <c r="AD24" i="65"/>
  <c r="Q41" i="65" s="1"/>
  <c r="AD25" i="65"/>
  <c r="Q43" i="65" s="1"/>
  <c r="AD11" i="65"/>
  <c r="AD35" i="65"/>
  <c r="Q63" i="65" s="1"/>
  <c r="AD33" i="65"/>
  <c r="Q59" i="65" s="1"/>
  <c r="AD26" i="65"/>
  <c r="Q45" i="65" s="1"/>
  <c r="AD18" i="65"/>
  <c r="Q29" i="65" s="1"/>
  <c r="AD14" i="65"/>
  <c r="AD12" i="65"/>
  <c r="AD21" i="65"/>
  <c r="Q35" i="65" s="1"/>
  <c r="AD31" i="65"/>
  <c r="Q55" i="65" s="1"/>
  <c r="AD7" i="65"/>
  <c r="AD6" i="65"/>
  <c r="AD20" i="65"/>
  <c r="Q33" i="65" s="1"/>
  <c r="AD34" i="65"/>
  <c r="Q61" i="65" s="1"/>
  <c r="AD19" i="65"/>
  <c r="Q31" i="65" s="1"/>
  <c r="AD9" i="65"/>
  <c r="AD15" i="6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41"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B9" i="15"/>
  <c r="B11" i="15"/>
  <c r="B13" i="15"/>
  <c r="B5" i="15"/>
  <c r="O27" i="68" l="1"/>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L16" i="69" l="1"/>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43"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32" i="15" l="1"/>
  <c r="AR18" i="15"/>
  <c r="AR10" i="15"/>
  <c r="AR33" i="15"/>
  <c r="AR21" i="15"/>
  <c r="AR28" i="15"/>
  <c r="AR22" i="15"/>
  <c r="AR12" i="15"/>
  <c r="AR25" i="15"/>
  <c r="AR31" i="15"/>
  <c r="AR23" i="15"/>
  <c r="AR8" i="15"/>
  <c r="AR14" i="15"/>
  <c r="AR27" i="15"/>
  <c r="AR16" i="15"/>
  <c r="AR24" i="15"/>
  <c r="AR6" i="15"/>
  <c r="AR34" i="15"/>
  <c r="AR9" i="15"/>
  <c r="AR29" i="15"/>
  <c r="AR26" i="15"/>
  <c r="AR35" i="15"/>
  <c r="AR19" i="15"/>
  <c r="AR7" i="15"/>
  <c r="AR15" i="15"/>
  <c r="AR13" i="15"/>
  <c r="AR11" i="15"/>
  <c r="AR17" i="15"/>
  <c r="AR30" i="15"/>
  <c r="AR20" i="15"/>
  <c r="AN23" i="15"/>
  <c r="AN24" i="15"/>
  <c r="AN10" i="15"/>
  <c r="AN7" i="15"/>
  <c r="AN20" i="15"/>
  <c r="AN27" i="15"/>
  <c r="AN25" i="15"/>
  <c r="AN6" i="15"/>
  <c r="AN35" i="15"/>
  <c r="AN9" i="15"/>
  <c r="AN22" i="15"/>
  <c r="AN11" i="15"/>
  <c r="AN32" i="15"/>
  <c r="AN8" i="15"/>
  <c r="AN13" i="15"/>
  <c r="AN18" i="15"/>
  <c r="AN31" i="15"/>
  <c r="AN28" i="15"/>
  <c r="AN29" i="15"/>
  <c r="AN34" i="15"/>
  <c r="AN33" i="15"/>
  <c r="AN30" i="15"/>
  <c r="AN21" i="15"/>
  <c r="AN14" i="15"/>
  <c r="AN19" i="15"/>
  <c r="AN15" i="15"/>
  <c r="AN26" i="15"/>
  <c r="AN16" i="15"/>
  <c r="AN12" i="15"/>
  <c r="AN17" i="15"/>
  <c r="AF10" i="15"/>
  <c r="AF14" i="15"/>
  <c r="AF18" i="15"/>
  <c r="AF22" i="15"/>
  <c r="AF25" i="15"/>
  <c r="AF29" i="15"/>
  <c r="AF33" i="15"/>
  <c r="AF7" i="15"/>
  <c r="AF11" i="15"/>
  <c r="AF15" i="15"/>
  <c r="AF19" i="15"/>
  <c r="AF26" i="15"/>
  <c r="AF30" i="15"/>
  <c r="AF34" i="15"/>
  <c r="AF8" i="15"/>
  <c r="AF12" i="15"/>
  <c r="AF16" i="15"/>
  <c r="AF20" i="15"/>
  <c r="AF23" i="15"/>
  <c r="AF27" i="15"/>
  <c r="AF31" i="15"/>
  <c r="AF35" i="15"/>
  <c r="AF9" i="15"/>
  <c r="AF13" i="15"/>
  <c r="AF17" i="15"/>
  <c r="AF21" i="15"/>
  <c r="AF24" i="15"/>
  <c r="AF28" i="15"/>
  <c r="AF32" i="15"/>
  <c r="AF6" i="15"/>
  <c r="H13" i="62"/>
  <c r="H13" i="69"/>
  <c r="H12" i="62"/>
  <c r="H15" i="62"/>
  <c r="H6" i="69"/>
  <c r="H10" i="62"/>
  <c r="H9" i="62"/>
  <c r="H8" i="62"/>
  <c r="H11" i="69"/>
  <c r="H5" i="69"/>
  <c r="H7" i="62"/>
  <c r="H14" i="69"/>
  <c r="H16" i="62"/>
  <c r="P7" i="15"/>
  <c r="U7" i="79" s="1"/>
  <c r="AV7" i="79" s="1"/>
  <c r="P9" i="15"/>
  <c r="U9" i="79" s="1"/>
  <c r="AV8" i="79" s="1"/>
  <c r="P11" i="15"/>
  <c r="U11" i="79" s="1"/>
  <c r="AV9" i="79" s="1"/>
  <c r="P13" i="15"/>
  <c r="U13" i="79" s="1"/>
  <c r="AV10" i="79" s="1"/>
  <c r="P15" i="15"/>
  <c r="U15" i="79" s="1"/>
  <c r="AV11" i="79" s="1"/>
  <c r="P5" i="15"/>
  <c r="P17" i="15"/>
  <c r="U17" i="79" s="1"/>
  <c r="AV12" i="79" s="1"/>
  <c r="P19" i="15"/>
  <c r="U19" i="79" s="1"/>
  <c r="AV13" i="79" s="1"/>
  <c r="P21" i="15"/>
  <c r="U21" i="79" s="1"/>
  <c r="AV14" i="79" s="1"/>
  <c r="P23" i="15"/>
  <c r="U23" i="79" s="1"/>
  <c r="AV15" i="79" s="1"/>
  <c r="P25" i="15"/>
  <c r="U25" i="79" s="1"/>
  <c r="AV16" i="79" s="1"/>
  <c r="AS30" i="15" l="1"/>
  <c r="AT30" i="15" s="1"/>
  <c r="B119" i="73" s="1"/>
  <c r="AO12" i="15"/>
  <c r="AP12" i="15" s="1"/>
  <c r="B71" i="73" s="1"/>
  <c r="AS20" i="15"/>
  <c r="AT20" i="15" s="1"/>
  <c r="B109" i="73" s="1"/>
  <c r="AS17" i="15"/>
  <c r="AT17" i="15" s="1"/>
  <c r="B106" i="73" s="1"/>
  <c r="AS7" i="15"/>
  <c r="AT7" i="15" s="1"/>
  <c r="B96" i="73" s="1"/>
  <c r="AS29" i="15"/>
  <c r="AT29" i="15" s="1"/>
  <c r="B118" i="73" s="1"/>
  <c r="AS24" i="15"/>
  <c r="AT24" i="15" s="1"/>
  <c r="B113" i="73" s="1"/>
  <c r="AS8" i="15"/>
  <c r="AT8" i="15" s="1"/>
  <c r="B97" i="73" s="1"/>
  <c r="AS12" i="15"/>
  <c r="AT12" i="15" s="1"/>
  <c r="B101" i="73" s="1"/>
  <c r="AS33" i="15"/>
  <c r="AT33" i="15" s="1"/>
  <c r="N60" i="15" s="1"/>
  <c r="B122" i="73" s="1"/>
  <c r="AS11" i="15"/>
  <c r="AT11" i="15" s="1"/>
  <c r="B100" i="73" s="1"/>
  <c r="AS19" i="15"/>
  <c r="AT19" i="15" s="1"/>
  <c r="B108" i="73" s="1"/>
  <c r="AS9" i="15"/>
  <c r="AT9" i="15" s="1"/>
  <c r="B98" i="73" s="1"/>
  <c r="AS16" i="15"/>
  <c r="AT16" i="15" s="1"/>
  <c r="B105" i="73" s="1"/>
  <c r="AS23" i="15"/>
  <c r="AT23" i="15" s="1"/>
  <c r="B112" i="73" s="1"/>
  <c r="AS22" i="15"/>
  <c r="AT22" i="15" s="1"/>
  <c r="B111" i="73" s="1"/>
  <c r="AS10" i="15"/>
  <c r="AT10" i="15" s="1"/>
  <c r="B99" i="73" s="1"/>
  <c r="AS13" i="15"/>
  <c r="AT13" i="15" s="1"/>
  <c r="N20" i="15" s="1"/>
  <c r="B102" i="73" s="1"/>
  <c r="AS35" i="15"/>
  <c r="AT35" i="15" s="1"/>
  <c r="N64" i="15" s="1"/>
  <c r="B124" i="73" s="1"/>
  <c r="AS34" i="15"/>
  <c r="AT34" i="15" s="1"/>
  <c r="N62" i="15" s="1"/>
  <c r="B123" i="73" s="1"/>
  <c r="AS27" i="15"/>
  <c r="AT27" i="15" s="1"/>
  <c r="AS31" i="15"/>
  <c r="AT31" i="15" s="1"/>
  <c r="N56" i="15" s="1"/>
  <c r="B120" i="73" s="1"/>
  <c r="AS28" i="15"/>
  <c r="AT28" i="15" s="1"/>
  <c r="AS18" i="15"/>
  <c r="AT18" i="15" s="1"/>
  <c r="B107" i="73" s="1"/>
  <c r="AS15" i="15"/>
  <c r="AT15" i="15" s="1"/>
  <c r="B104" i="73" s="1"/>
  <c r="AS26" i="15"/>
  <c r="AT26" i="15" s="1"/>
  <c r="B115" i="73" s="1"/>
  <c r="AS6" i="15"/>
  <c r="AT6" i="15" s="1"/>
  <c r="B95" i="73" s="1"/>
  <c r="AS14" i="15"/>
  <c r="AT14" i="15" s="1"/>
  <c r="B103" i="73" s="1"/>
  <c r="AS25" i="15"/>
  <c r="AT25" i="15" s="1"/>
  <c r="B114" i="73" s="1"/>
  <c r="AS21" i="15"/>
  <c r="AT21" i="15" s="1"/>
  <c r="B110" i="73" s="1"/>
  <c r="AS32" i="15"/>
  <c r="AT32" i="15" s="1"/>
  <c r="N58" i="15" s="1"/>
  <c r="B121" i="73" s="1"/>
  <c r="AO16" i="15"/>
  <c r="AP16" i="15" s="1"/>
  <c r="B75" i="73" s="1"/>
  <c r="AO14" i="15"/>
  <c r="AP14" i="15" s="1"/>
  <c r="B73" i="73" s="1"/>
  <c r="AO34" i="15"/>
  <c r="AP34" i="15" s="1"/>
  <c r="K62" i="15" s="1"/>
  <c r="B93" i="73" s="1"/>
  <c r="AO18" i="15"/>
  <c r="AP18" i="15" s="1"/>
  <c r="B77" i="73" s="1"/>
  <c r="AO11" i="15"/>
  <c r="AP11" i="15" s="1"/>
  <c r="B70" i="73" s="1"/>
  <c r="AO6" i="15"/>
  <c r="AP6" i="15" s="1"/>
  <c r="K6" i="15" s="1"/>
  <c r="B65" i="73" s="1"/>
  <c r="AO7" i="15"/>
  <c r="AP7" i="15" s="1"/>
  <c r="B66" i="73" s="1"/>
  <c r="AO10" i="15"/>
  <c r="AP10" i="15" s="1"/>
  <c r="B69" i="73" s="1"/>
  <c r="AO26" i="15"/>
  <c r="AP26" i="15" s="1"/>
  <c r="B85" i="73" s="1"/>
  <c r="AO21" i="15"/>
  <c r="AP21" i="15" s="1"/>
  <c r="B80" i="73" s="1"/>
  <c r="AO29" i="15"/>
  <c r="AP29" i="15" s="1"/>
  <c r="B88" i="73" s="1"/>
  <c r="AO13" i="15"/>
  <c r="AP13" i="15" s="1"/>
  <c r="B72" i="73" s="1"/>
  <c r="AO22" i="15"/>
  <c r="AP22" i="15" s="1"/>
  <c r="B81" i="73" s="1"/>
  <c r="AO25" i="15"/>
  <c r="AP25" i="15" s="1"/>
  <c r="B84" i="73" s="1"/>
  <c r="AO17" i="15"/>
  <c r="AP17" i="15" s="1"/>
  <c r="B76" i="73" s="1"/>
  <c r="AO15" i="15"/>
  <c r="AP15" i="15" s="1"/>
  <c r="B74" i="73" s="1"/>
  <c r="AO30" i="15"/>
  <c r="AP30" i="15" s="1"/>
  <c r="B89" i="73" s="1"/>
  <c r="AO28" i="15"/>
  <c r="AP28" i="15" s="1"/>
  <c r="B87" i="73" s="1"/>
  <c r="AO8" i="15"/>
  <c r="AP8" i="15" s="1"/>
  <c r="B67" i="73" s="1"/>
  <c r="AO9" i="15"/>
  <c r="AP9" i="15" s="1"/>
  <c r="B68" i="73" s="1"/>
  <c r="AO27" i="15"/>
  <c r="AP27" i="15" s="1"/>
  <c r="B86" i="73" s="1"/>
  <c r="AO24" i="15"/>
  <c r="AP24" i="15" s="1"/>
  <c r="B83" i="73" s="1"/>
  <c r="AO19" i="15"/>
  <c r="AP19" i="15" s="1"/>
  <c r="B78" i="73" s="1"/>
  <c r="AO33" i="15"/>
  <c r="AP33" i="15" s="1"/>
  <c r="K60" i="15" s="1"/>
  <c r="B92" i="73" s="1"/>
  <c r="AO31" i="15"/>
  <c r="AP31" i="15" s="1"/>
  <c r="K56" i="15" s="1"/>
  <c r="B90" i="73" s="1"/>
  <c r="AO32" i="15"/>
  <c r="AP32" i="15" s="1"/>
  <c r="K58" i="15" s="1"/>
  <c r="B91" i="73" s="1"/>
  <c r="AO35" i="15"/>
  <c r="AP35" i="15" s="1"/>
  <c r="K64" i="15" s="1"/>
  <c r="B94" i="73" s="1"/>
  <c r="AO20" i="15"/>
  <c r="AP20" i="15" s="1"/>
  <c r="B79" i="73" s="1"/>
  <c r="AO23" i="15"/>
  <c r="AP23" i="15" s="1"/>
  <c r="B82" i="73" s="1"/>
  <c r="AG28" i="15"/>
  <c r="AH28" i="15" s="1"/>
  <c r="AG27" i="15"/>
  <c r="AH27" i="15" s="1"/>
  <c r="B26" i="73" s="1"/>
  <c r="AG26" i="15"/>
  <c r="AH26" i="15" s="1"/>
  <c r="B25" i="73" s="1"/>
  <c r="AG22" i="15"/>
  <c r="AH22" i="15" s="1"/>
  <c r="B21" i="73" s="1"/>
  <c r="AG24" i="15"/>
  <c r="AH24" i="15" s="1"/>
  <c r="B23" i="73" s="1"/>
  <c r="AG13" i="15"/>
  <c r="AH13" i="15" s="1"/>
  <c r="B12" i="73" s="1"/>
  <c r="AG9" i="15"/>
  <c r="AH9" i="15" s="1"/>
  <c r="B8" i="73" s="1"/>
  <c r="AG23" i="15"/>
  <c r="AH23" i="15" s="1"/>
  <c r="AG8" i="15"/>
  <c r="AH8" i="15" s="1"/>
  <c r="B7" i="73" s="1"/>
  <c r="AG19" i="15"/>
  <c r="AH19" i="15" s="1"/>
  <c r="B18" i="73" s="1"/>
  <c r="AG33" i="15"/>
  <c r="AH33" i="15" s="1"/>
  <c r="E60" i="15" s="1"/>
  <c r="B32" i="73" s="1"/>
  <c r="AG18" i="15"/>
  <c r="AH18" i="15" s="1"/>
  <c r="B17" i="73" s="1"/>
  <c r="AG12" i="15"/>
  <c r="AH12" i="15" s="1"/>
  <c r="B11" i="73" s="1"/>
  <c r="AG7" i="15"/>
  <c r="AH7" i="15" s="1"/>
  <c r="B6" i="73" s="1"/>
  <c r="AG6" i="15"/>
  <c r="AH6" i="15" s="1"/>
  <c r="E6" i="15" s="1"/>
  <c r="B5" i="73" s="1"/>
  <c r="M35" i="73" s="1"/>
  <c r="AG21" i="15"/>
  <c r="AH21" i="15" s="1"/>
  <c r="B20" i="73" s="1"/>
  <c r="AG35" i="15"/>
  <c r="AH35" i="15" s="1"/>
  <c r="E64" i="15" s="1"/>
  <c r="AG20" i="15"/>
  <c r="AH20" i="15" s="1"/>
  <c r="B19" i="73" s="1"/>
  <c r="AG34" i="15"/>
  <c r="AH34" i="15" s="1"/>
  <c r="E62" i="15" s="1"/>
  <c r="B33" i="73" s="1"/>
  <c r="AG15" i="15"/>
  <c r="AH15" i="15" s="1"/>
  <c r="B14" i="73" s="1"/>
  <c r="AG14" i="15"/>
  <c r="AH14" i="15" s="1"/>
  <c r="B13" i="73" s="1"/>
  <c r="U5" i="65"/>
  <c r="AV6" i="65" s="1"/>
  <c r="U5" i="79"/>
  <c r="AV6" i="79" s="1"/>
  <c r="AG32" i="15"/>
  <c r="AH32" i="15" s="1"/>
  <c r="E58" i="15" s="1"/>
  <c r="AG17" i="15"/>
  <c r="AH17" i="15" s="1"/>
  <c r="B16" i="73" s="1"/>
  <c r="AG31" i="15"/>
  <c r="AH31" i="15" s="1"/>
  <c r="E56" i="15" s="1"/>
  <c r="B30" i="73" s="1"/>
  <c r="AG16" i="15"/>
  <c r="AH16" i="15" s="1"/>
  <c r="B15" i="73" s="1"/>
  <c r="AG30" i="15"/>
  <c r="AH30" i="15" s="1"/>
  <c r="AG11" i="15"/>
  <c r="AH11" i="15" s="1"/>
  <c r="B10" i="73" s="1"/>
  <c r="AG29" i="15"/>
  <c r="AH29" i="15" s="1"/>
  <c r="E52" i="15" s="1"/>
  <c r="B28" i="73" s="1"/>
  <c r="AG25" i="15"/>
  <c r="AH25" i="15" s="1"/>
  <c r="B24" i="73" s="1"/>
  <c r="AG10" i="15"/>
  <c r="AH10" i="15" s="1"/>
  <c r="B9" i="73" s="1"/>
  <c r="B116" i="73"/>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Z16" i="15"/>
  <c r="Z15" i="15"/>
  <c r="Z14" i="15"/>
  <c r="Z12" i="15"/>
  <c r="Z11" i="15"/>
  <c r="Z10" i="15"/>
  <c r="Z9" i="15"/>
  <c r="Z8" i="15"/>
  <c r="Z7" i="15"/>
  <c r="Z6" i="15"/>
  <c r="Z13" i="15"/>
  <c r="M116" i="73" l="1"/>
  <c r="B70" i="78"/>
  <c r="T35" i="73"/>
  <c r="M95" i="73"/>
  <c r="B6" i="78" s="1"/>
  <c r="M65" i="73"/>
  <c r="T65" i="73" s="1"/>
  <c r="H8" i="78" s="1"/>
  <c r="M38" i="73"/>
  <c r="M46" i="73"/>
  <c r="M54" i="73"/>
  <c r="M73" i="73"/>
  <c r="M81" i="73"/>
  <c r="M102" i="73"/>
  <c r="M110" i="73"/>
  <c r="M63" i="73"/>
  <c r="M37" i="73"/>
  <c r="M45" i="73"/>
  <c r="M53" i="73"/>
  <c r="M61" i="73"/>
  <c r="M68" i="73"/>
  <c r="M76" i="73"/>
  <c r="M84" i="73"/>
  <c r="M90" i="73"/>
  <c r="M97" i="73"/>
  <c r="M105" i="73"/>
  <c r="M62" i="73"/>
  <c r="M113" i="73"/>
  <c r="M122" i="73"/>
  <c r="M123" i="73"/>
  <c r="M119" i="73"/>
  <c r="M40" i="73"/>
  <c r="M48" i="73"/>
  <c r="M56" i="73"/>
  <c r="M67" i="73"/>
  <c r="M75" i="73"/>
  <c r="M83" i="73"/>
  <c r="M96" i="73"/>
  <c r="M104" i="73"/>
  <c r="M112" i="73"/>
  <c r="M93" i="73"/>
  <c r="M39" i="73"/>
  <c r="M47" i="73"/>
  <c r="M55" i="73"/>
  <c r="M70" i="73"/>
  <c r="M78" i="73"/>
  <c r="M86" i="73"/>
  <c r="M91" i="73"/>
  <c r="M99" i="73"/>
  <c r="M107" i="73"/>
  <c r="M92" i="73"/>
  <c r="M115" i="73"/>
  <c r="M124" i="73"/>
  <c r="M111" i="73"/>
  <c r="M118" i="73"/>
  <c r="M42" i="73"/>
  <c r="M50" i="73"/>
  <c r="M58" i="73"/>
  <c r="M69" i="73"/>
  <c r="M77" i="73"/>
  <c r="M85" i="73"/>
  <c r="M98" i="73"/>
  <c r="M106" i="73"/>
  <c r="M114" i="73"/>
  <c r="M41" i="73"/>
  <c r="M49" i="73"/>
  <c r="M57" i="73"/>
  <c r="M64" i="73"/>
  <c r="M72" i="73"/>
  <c r="M80" i="73"/>
  <c r="M87" i="73"/>
  <c r="M101" i="73"/>
  <c r="M109" i="73"/>
  <c r="M121" i="73"/>
  <c r="M36" i="73"/>
  <c r="M44" i="73"/>
  <c r="M52" i="73"/>
  <c r="M60" i="73"/>
  <c r="M71" i="73"/>
  <c r="M79" i="73"/>
  <c r="M89" i="73"/>
  <c r="M100" i="73"/>
  <c r="M108" i="73"/>
  <c r="M43" i="73"/>
  <c r="M51" i="73"/>
  <c r="M59" i="73"/>
  <c r="M66" i="73"/>
  <c r="M74" i="73"/>
  <c r="M82" i="73"/>
  <c r="M88" i="73"/>
  <c r="M94" i="73"/>
  <c r="M103" i="73"/>
  <c r="M120" i="73"/>
  <c r="B8" i="78"/>
  <c r="B34" i="73"/>
  <c r="M34" i="73" s="1"/>
  <c r="B31" i="73"/>
  <c r="M18" i="73"/>
  <c r="M17" i="73"/>
  <c r="M20" i="73"/>
  <c r="M15" i="73"/>
  <c r="M30" i="73"/>
  <c r="M14" i="73"/>
  <c r="M13" i="73"/>
  <c r="M25" i="73"/>
  <c r="M33" i="73"/>
  <c r="M16" i="73"/>
  <c r="M11" i="73"/>
  <c r="M28" i="73"/>
  <c r="M7" i="73"/>
  <c r="M10" i="73"/>
  <c r="M23" i="73"/>
  <c r="M31" i="73"/>
  <c r="M9" i="73"/>
  <c r="M12" i="73"/>
  <c r="M26" i="73"/>
  <c r="M6" i="73"/>
  <c r="M21" i="73"/>
  <c r="M8" i="73"/>
  <c r="M19" i="73"/>
  <c r="M24" i="73"/>
  <c r="M32" i="73"/>
  <c r="M5" i="73"/>
  <c r="B89" i="78"/>
  <c r="T116" i="73"/>
  <c r="H89" i="78" s="1"/>
  <c r="O51" i="15"/>
  <c r="T51" i="65" s="1"/>
  <c r="AU29" i="65" s="1"/>
  <c r="O59" i="15"/>
  <c r="Y33" i="15" s="1"/>
  <c r="B27" i="73"/>
  <c r="M27" i="73" s="1"/>
  <c r="B22" i="73"/>
  <c r="M22" i="73" s="1"/>
  <c r="O63" i="15"/>
  <c r="T63" i="79" s="1"/>
  <c r="AU35" i="79" s="1"/>
  <c r="O61" i="15"/>
  <c r="T61" i="65" s="1"/>
  <c r="AU34" i="65" s="1"/>
  <c r="B117" i="73"/>
  <c r="M117" i="73" s="1"/>
  <c r="O57" i="15"/>
  <c r="T57" i="65" s="1"/>
  <c r="AU32" i="65" s="1"/>
  <c r="O55" i="15"/>
  <c r="Y31" i="15" s="1"/>
  <c r="AX35" i="79"/>
  <c r="AX6" i="79"/>
  <c r="AX8" i="79"/>
  <c r="AX13" i="79"/>
  <c r="AX31" i="79"/>
  <c r="AX20" i="79"/>
  <c r="AX18" i="79"/>
  <c r="AX29" i="79"/>
  <c r="AX21" i="79"/>
  <c r="AX28" i="79"/>
  <c r="AX11" i="79"/>
  <c r="AX16" i="79"/>
  <c r="AX23" i="79"/>
  <c r="AX33" i="79"/>
  <c r="AX34" i="79"/>
  <c r="AX19" i="79"/>
  <c r="AX17" i="79"/>
  <c r="AX22" i="79"/>
  <c r="AX7" i="79"/>
  <c r="AX32" i="79"/>
  <c r="AX26" i="79"/>
  <c r="AX25" i="79"/>
  <c r="AX14" i="79"/>
  <c r="AX27" i="79"/>
  <c r="AX9" i="79"/>
  <c r="AX24" i="79"/>
  <c r="AX30" i="79"/>
  <c r="AX10" i="79"/>
  <c r="AX12" i="79"/>
  <c r="AX15" i="79"/>
  <c r="AB14" i="15"/>
  <c r="AB23" i="15"/>
  <c r="AB16" i="15"/>
  <c r="AB29" i="15"/>
  <c r="AB33" i="15"/>
  <c r="AB26" i="15"/>
  <c r="AB21" i="15"/>
  <c r="AB20" i="15"/>
  <c r="AB11" i="15"/>
  <c r="AB13" i="15"/>
  <c r="AB28" i="15"/>
  <c r="AB12" i="15"/>
  <c r="AB22" i="15"/>
  <c r="AB31" i="15"/>
  <c r="AB24" i="15"/>
  <c r="AB9" i="15"/>
  <c r="AB6" i="15"/>
  <c r="AB34" i="15"/>
  <c r="AB18" i="15"/>
  <c r="AB30" i="15"/>
  <c r="AB7" i="15"/>
  <c r="AB32" i="15"/>
  <c r="AB17" i="15"/>
  <c r="AB10" i="15"/>
  <c r="AB35" i="15"/>
  <c r="AB19" i="15"/>
  <c r="AB15" i="15"/>
  <c r="AB8" i="15"/>
  <c r="AB25" i="15"/>
  <c r="AB27" i="15"/>
  <c r="AX8" i="65"/>
  <c r="AX16" i="65"/>
  <c r="AX24" i="65"/>
  <c r="AX32" i="65"/>
  <c r="AX9" i="65"/>
  <c r="AX17" i="65"/>
  <c r="AX25" i="65"/>
  <c r="AX33" i="65"/>
  <c r="AX22" i="65"/>
  <c r="AX10" i="65"/>
  <c r="AX18" i="65"/>
  <c r="AX26" i="65"/>
  <c r="AX34" i="65"/>
  <c r="AX14" i="65"/>
  <c r="AX11" i="65"/>
  <c r="AX19" i="65"/>
  <c r="AX27" i="65"/>
  <c r="AX35" i="65"/>
  <c r="AX12" i="65"/>
  <c r="AX20" i="65"/>
  <c r="AX28" i="65"/>
  <c r="AX6" i="65"/>
  <c r="AX13" i="65"/>
  <c r="AX21" i="65"/>
  <c r="AX29" i="65"/>
  <c r="AX7" i="65"/>
  <c r="AX15" i="65"/>
  <c r="AX23" i="65"/>
  <c r="AX31" i="65"/>
  <c r="AX30" i="65"/>
  <c r="O47" i="15"/>
  <c r="T47" i="79" s="1"/>
  <c r="AU27" i="79" s="1"/>
  <c r="O45" i="15"/>
  <c r="T45" i="79" s="1"/>
  <c r="AU26" i="79" s="1"/>
  <c r="O41" i="15"/>
  <c r="T41" i="79" s="1"/>
  <c r="AU24" i="79" s="1"/>
  <c r="O43" i="15"/>
  <c r="T43" i="79" s="1"/>
  <c r="AU25" i="79" s="1"/>
  <c r="O35" i="15"/>
  <c r="T35" i="79" s="1"/>
  <c r="AU21" i="79" s="1"/>
  <c r="O37" i="15"/>
  <c r="T37" i="79" s="1"/>
  <c r="AU22" i="79" s="1"/>
  <c r="O33" i="15"/>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T95" i="73" l="1"/>
  <c r="H6" i="78" s="1"/>
  <c r="O39" i="15"/>
  <c r="T39" i="79" s="1"/>
  <c r="AU23" i="79" s="1"/>
  <c r="T120" i="73"/>
  <c r="B54" i="78"/>
  <c r="T103" i="73"/>
  <c r="H54" i="78" s="1"/>
  <c r="B69" i="78"/>
  <c r="T74" i="73"/>
  <c r="H69" i="78" s="1"/>
  <c r="B39" i="78"/>
  <c r="T43" i="73"/>
  <c r="H39" i="78" s="1"/>
  <c r="B47" i="78"/>
  <c r="T79" i="73"/>
  <c r="H47" i="78" s="1"/>
  <c r="B77" i="78"/>
  <c r="T44" i="73"/>
  <c r="H77" i="78" s="1"/>
  <c r="B22" i="78"/>
  <c r="T101" i="73"/>
  <c r="H22" i="78" s="1"/>
  <c r="T64" i="73"/>
  <c r="B63" i="78"/>
  <c r="T114" i="73"/>
  <c r="H63" i="78" s="1"/>
  <c r="B98" i="78"/>
  <c r="T77" i="73"/>
  <c r="H98" i="78" s="1"/>
  <c r="B7" i="78"/>
  <c r="T42" i="73"/>
  <c r="H7" i="78" s="1"/>
  <c r="B50" i="78"/>
  <c r="T115" i="73"/>
  <c r="H50" i="78" s="1"/>
  <c r="B114" i="78"/>
  <c r="T91" i="73"/>
  <c r="H114" i="78" s="1"/>
  <c r="B32" i="78"/>
  <c r="T55" i="73"/>
  <c r="H32" i="78" s="1"/>
  <c r="B38" i="78"/>
  <c r="T112" i="73"/>
  <c r="H38" i="78" s="1"/>
  <c r="B81" i="78"/>
  <c r="T75" i="73"/>
  <c r="H81" i="78" s="1"/>
  <c r="B78" i="78"/>
  <c r="T40" i="73"/>
  <c r="H78" i="78" s="1"/>
  <c r="B73" i="78"/>
  <c r="T113" i="73"/>
  <c r="B117" i="78"/>
  <c r="T90" i="73"/>
  <c r="H117" i="78" s="1"/>
  <c r="B113" i="78"/>
  <c r="T61" i="73"/>
  <c r="H113" i="78" s="1"/>
  <c r="T63" i="73"/>
  <c r="B56" i="78"/>
  <c r="T73" i="73"/>
  <c r="H56" i="78" s="1"/>
  <c r="B119" i="78"/>
  <c r="T94" i="73"/>
  <c r="H119" i="78" s="1"/>
  <c r="B96" i="78"/>
  <c r="T66" i="73"/>
  <c r="B67" i="78"/>
  <c r="T108" i="73"/>
  <c r="H67" i="78" s="1"/>
  <c r="B58" i="78"/>
  <c r="T71" i="73"/>
  <c r="H58" i="78" s="1"/>
  <c r="B31" i="78"/>
  <c r="T36" i="73"/>
  <c r="H31" i="78" s="1"/>
  <c r="B71" i="78"/>
  <c r="T87" i="73"/>
  <c r="H71" i="78" s="1"/>
  <c r="B44" i="78"/>
  <c r="T57" i="73"/>
  <c r="H44" i="78" s="1"/>
  <c r="B92" i="78"/>
  <c r="T106" i="73"/>
  <c r="H92" i="78" s="1"/>
  <c r="B11" i="78"/>
  <c r="T69" i="73"/>
  <c r="H11" i="78" s="1"/>
  <c r="B40" i="78"/>
  <c r="T118" i="73"/>
  <c r="H40" i="78" s="1"/>
  <c r="B115" i="78"/>
  <c r="T92" i="73"/>
  <c r="H115" i="78" s="1"/>
  <c r="B61" i="78"/>
  <c r="T86" i="73"/>
  <c r="H61" i="78" s="1"/>
  <c r="B94" i="78"/>
  <c r="T47" i="73"/>
  <c r="H94" i="78" s="1"/>
  <c r="B62" i="78"/>
  <c r="T104" i="73"/>
  <c r="H62" i="78" s="1"/>
  <c r="B9" i="78"/>
  <c r="T67" i="73"/>
  <c r="H9" i="78" s="1"/>
  <c r="B86" i="78"/>
  <c r="T119" i="73"/>
  <c r="T62" i="73"/>
  <c r="B75" i="78"/>
  <c r="T84" i="73"/>
  <c r="H75" i="78" s="1"/>
  <c r="B29" i="78"/>
  <c r="T53" i="73"/>
  <c r="H29" i="78" s="1"/>
  <c r="B104" i="78"/>
  <c r="T110" i="73"/>
  <c r="H104" i="78" s="1"/>
  <c r="B52" i="78"/>
  <c r="T54" i="73"/>
  <c r="H52" i="78" s="1"/>
  <c r="B21" i="78"/>
  <c r="T88" i="73"/>
  <c r="H21" i="78" s="1"/>
  <c r="B33" i="78"/>
  <c r="T59" i="73"/>
  <c r="H33" i="78" s="1"/>
  <c r="B48" i="78"/>
  <c r="T100" i="73"/>
  <c r="H48" i="78" s="1"/>
  <c r="T60" i="73"/>
  <c r="T121" i="73"/>
  <c r="B65" i="78"/>
  <c r="T80" i="73"/>
  <c r="H65" i="78" s="1"/>
  <c r="B103" i="78"/>
  <c r="T49" i="73"/>
  <c r="H103" i="78" s="1"/>
  <c r="B12" i="78"/>
  <c r="T98" i="73"/>
  <c r="H12" i="78" s="1"/>
  <c r="B14" i="78"/>
  <c r="T58" i="73"/>
  <c r="H14" i="78" s="1"/>
  <c r="B45" i="78"/>
  <c r="T111" i="73"/>
  <c r="H45" i="78" s="1"/>
  <c r="B95" i="78"/>
  <c r="T107" i="73"/>
  <c r="H95" i="78" s="1"/>
  <c r="B101" i="78"/>
  <c r="T78" i="73"/>
  <c r="B55" i="78"/>
  <c r="T39" i="73"/>
  <c r="H55" i="78" s="1"/>
  <c r="B57" i="78"/>
  <c r="T96" i="73"/>
  <c r="B108" i="78"/>
  <c r="T56" i="73"/>
  <c r="T123" i="73"/>
  <c r="B80" i="78"/>
  <c r="T105" i="73"/>
  <c r="H80" i="78" s="1"/>
  <c r="B105" i="78"/>
  <c r="T76" i="73"/>
  <c r="B72" i="78"/>
  <c r="T45" i="73"/>
  <c r="H72" i="78" s="1"/>
  <c r="B16" i="78"/>
  <c r="T102" i="73"/>
  <c r="H16" i="78" s="1"/>
  <c r="B51" i="78"/>
  <c r="T46" i="73"/>
  <c r="H51" i="78" s="1"/>
  <c r="B82" i="78"/>
  <c r="T117" i="73"/>
  <c r="H82" i="78" s="1"/>
  <c r="B27" i="78"/>
  <c r="T82" i="73"/>
  <c r="H27" i="78" s="1"/>
  <c r="B60" i="78"/>
  <c r="T51" i="73"/>
  <c r="H60" i="78" s="1"/>
  <c r="B41" i="78"/>
  <c r="T89" i="73"/>
  <c r="H41" i="78" s="1"/>
  <c r="B36" i="78"/>
  <c r="T52" i="73"/>
  <c r="H36" i="78" s="1"/>
  <c r="B107" i="78"/>
  <c r="T109" i="73"/>
  <c r="H107" i="78" s="1"/>
  <c r="B5" i="78"/>
  <c r="T72" i="73"/>
  <c r="H5" i="78" s="1"/>
  <c r="B30" i="78"/>
  <c r="T41" i="73"/>
  <c r="H30" i="78" s="1"/>
  <c r="B18" i="78"/>
  <c r="T85" i="73"/>
  <c r="H18" i="78" s="1"/>
  <c r="B68" i="78"/>
  <c r="T50" i="73"/>
  <c r="H68" i="78" s="1"/>
  <c r="B124" i="78"/>
  <c r="T124" i="73"/>
  <c r="H124" i="78" s="1"/>
  <c r="B79" i="78"/>
  <c r="T99" i="73"/>
  <c r="H79" i="78" s="1"/>
  <c r="B85" i="78"/>
  <c r="T70" i="73"/>
  <c r="H85" i="78" s="1"/>
  <c r="B116" i="78"/>
  <c r="T93" i="73"/>
  <c r="H116" i="78" s="1"/>
  <c r="B17" i="78"/>
  <c r="T83" i="73"/>
  <c r="H17" i="78" s="1"/>
  <c r="B46" i="78"/>
  <c r="T48" i="73"/>
  <c r="H46" i="78" s="1"/>
  <c r="T122" i="73"/>
  <c r="B64" i="78"/>
  <c r="T97" i="73"/>
  <c r="H64" i="78" s="1"/>
  <c r="B15" i="78"/>
  <c r="T68" i="73"/>
  <c r="H15" i="78" s="1"/>
  <c r="B19" i="78"/>
  <c r="T37" i="73"/>
  <c r="H19" i="78" s="1"/>
  <c r="B28" i="78"/>
  <c r="T81" i="73"/>
  <c r="H28" i="78" s="1"/>
  <c r="B76" i="78"/>
  <c r="T38" i="73"/>
  <c r="H76" i="78" s="1"/>
  <c r="B13" i="78"/>
  <c r="T5" i="73"/>
  <c r="H13" i="78" s="1"/>
  <c r="B35" i="78"/>
  <c r="T8" i="73"/>
  <c r="H35" i="78" s="1"/>
  <c r="B121" i="78"/>
  <c r="T34" i="73"/>
  <c r="H121" i="78" s="1"/>
  <c r="B120" i="78"/>
  <c r="T31" i="73"/>
  <c r="H120" i="78" s="1"/>
  <c r="B10" i="78"/>
  <c r="T28" i="73"/>
  <c r="H10" i="78" s="1"/>
  <c r="B42" i="78"/>
  <c r="T25" i="73"/>
  <c r="H42" i="78" s="1"/>
  <c r="B93" i="78"/>
  <c r="T22" i="73"/>
  <c r="H93" i="78" s="1"/>
  <c r="B74" i="78"/>
  <c r="T17" i="73"/>
  <c r="H74" i="78" s="1"/>
  <c r="B122" i="78"/>
  <c r="T32" i="73"/>
  <c r="H122" i="78" s="1"/>
  <c r="B49" i="78"/>
  <c r="T26" i="73"/>
  <c r="H49" i="78" s="1"/>
  <c r="B34" i="78"/>
  <c r="T23" i="73"/>
  <c r="H34" i="78" s="1"/>
  <c r="B37" i="78"/>
  <c r="T11" i="73"/>
  <c r="H37" i="78" s="1"/>
  <c r="B23" i="78"/>
  <c r="T13" i="73"/>
  <c r="H23" i="78" s="1"/>
  <c r="B59" i="78"/>
  <c r="T15" i="73"/>
  <c r="H59" i="78" s="1"/>
  <c r="B100" i="78"/>
  <c r="T18" i="73"/>
  <c r="O53" i="15"/>
  <c r="T53" i="65" s="1"/>
  <c r="AU30" i="65" s="1"/>
  <c r="B29" i="73"/>
  <c r="M29" i="73" s="1"/>
  <c r="B99" i="78" s="1"/>
  <c r="B53" i="78"/>
  <c r="T24" i="73"/>
  <c r="H53" i="78" s="1"/>
  <c r="B84" i="78"/>
  <c r="T21" i="73"/>
  <c r="H84" i="78" s="1"/>
  <c r="B25" i="78"/>
  <c r="T12" i="73"/>
  <c r="H25" i="78" s="1"/>
  <c r="B88" i="78"/>
  <c r="T10" i="73"/>
  <c r="H88" i="78" s="1"/>
  <c r="B91" i="78"/>
  <c r="T16" i="73"/>
  <c r="H91" i="78" s="1"/>
  <c r="B26" i="78"/>
  <c r="T14" i="73"/>
  <c r="H26" i="78" s="1"/>
  <c r="B90" i="78"/>
  <c r="T20" i="73"/>
  <c r="B97" i="78"/>
  <c r="T19" i="73"/>
  <c r="H97" i="78" s="1"/>
  <c r="B83" i="78"/>
  <c r="T6" i="73"/>
  <c r="H83" i="78" s="1"/>
  <c r="B24" i="78"/>
  <c r="T9" i="73"/>
  <c r="H24" i="78" s="1"/>
  <c r="B20" i="78"/>
  <c r="T7" i="73"/>
  <c r="H20" i="78" s="1"/>
  <c r="B123" i="78"/>
  <c r="T33" i="73"/>
  <c r="H123" i="78" s="1"/>
  <c r="B118" i="78"/>
  <c r="T30" i="73"/>
  <c r="H118" i="78" s="1"/>
  <c r="B43" i="78"/>
  <c r="T27" i="73"/>
  <c r="H43" i="78" s="1"/>
  <c r="O49" i="15"/>
  <c r="Y28" i="15" s="1"/>
  <c r="T51" i="79"/>
  <c r="AU29" i="79" s="1"/>
  <c r="Y29" i="15"/>
  <c r="T57" i="79"/>
  <c r="AU32" i="79" s="1"/>
  <c r="Y32" i="15"/>
  <c r="T61" i="79"/>
  <c r="AU34" i="79" s="1"/>
  <c r="T59" i="79"/>
  <c r="AU33" i="79" s="1"/>
  <c r="Y34" i="15"/>
  <c r="T63" i="65"/>
  <c r="AU35" i="65" s="1"/>
  <c r="T59" i="65"/>
  <c r="AU33" i="65" s="1"/>
  <c r="Y35" i="15"/>
  <c r="T55" i="79"/>
  <c r="AU31" i="79" s="1"/>
  <c r="T55" i="65"/>
  <c r="AU31" i="65" s="1"/>
  <c r="T33" i="65"/>
  <c r="AU20" i="65" s="1"/>
  <c r="T33" i="79"/>
  <c r="AU20" i="79" s="1"/>
  <c r="Y27" i="15"/>
  <c r="T47" i="65"/>
  <c r="AU27" i="65" s="1"/>
  <c r="B24" i="75"/>
  <c r="B26" i="75"/>
  <c r="B25" i="75"/>
  <c r="Y26" i="15"/>
  <c r="T45" i="65"/>
  <c r="AU26" i="65" s="1"/>
  <c r="Y24" i="15"/>
  <c r="T41" i="65"/>
  <c r="AU24" i="65" s="1"/>
  <c r="Y25" i="15"/>
  <c r="T43" i="65"/>
  <c r="AU25" i="65" s="1"/>
  <c r="Y22" i="15"/>
  <c r="T37" i="65"/>
  <c r="AU22" i="65" s="1"/>
  <c r="Y21" i="15"/>
  <c r="T35" i="65"/>
  <c r="AU21" i="65" s="1"/>
  <c r="Y20" i="15"/>
  <c r="B19" i="75"/>
  <c r="B42" i="75"/>
  <c r="B31" i="75"/>
  <c r="B36" i="75"/>
  <c r="B78" i="75"/>
  <c r="B28" i="75"/>
  <c r="B32" i="75"/>
  <c r="B37" i="75"/>
  <c r="B75" i="75"/>
  <c r="B79" i="75"/>
  <c r="B33" i="75"/>
  <c r="B43" i="75"/>
  <c r="B41" i="75"/>
  <c r="B44" i="75"/>
  <c r="B45" i="75"/>
  <c r="B34" i="75"/>
  <c r="B38" i="75"/>
  <c r="B76" i="75"/>
  <c r="B80" i="75"/>
  <c r="B30" i="75"/>
  <c r="B35" i="75"/>
  <c r="B74" i="75"/>
  <c r="B77" i="75"/>
  <c r="B81" i="75"/>
  <c r="B40" i="75"/>
  <c r="B21" i="75"/>
  <c r="B20" i="75"/>
  <c r="B16" i="75"/>
  <c r="B15" i="75"/>
  <c r="B14" i="75"/>
  <c r="B13" i="75"/>
  <c r="B12" i="75"/>
  <c r="B11" i="75"/>
  <c r="B10" i="75"/>
  <c r="B9" i="75"/>
  <c r="B8" i="75"/>
  <c r="B7" i="75"/>
  <c r="B6" i="75"/>
  <c r="O31" i="15"/>
  <c r="T31" i="79" s="1"/>
  <c r="AU19" i="79" s="1"/>
  <c r="O29" i="15"/>
  <c r="B39" i="75"/>
  <c r="B18" i="75"/>
  <c r="B17" i="75"/>
  <c r="W9" i="62"/>
  <c r="W13" i="62"/>
  <c r="W5" i="62"/>
  <c r="W11" i="62"/>
  <c r="W15" i="62"/>
  <c r="W8" i="62"/>
  <c r="W6" i="62"/>
  <c r="W12" i="62"/>
  <c r="W7" i="62"/>
  <c r="W14" i="62"/>
  <c r="W16" i="62"/>
  <c r="W10" i="62"/>
  <c r="B53" i="75"/>
  <c r="B54" i="75"/>
  <c r="B52" i="75"/>
  <c r="B59" i="75"/>
  <c r="B55" i="75"/>
  <c r="B58" i="75"/>
  <c r="B57" i="75"/>
  <c r="B56" i="75"/>
  <c r="T39" i="65" l="1"/>
  <c r="AU23" i="65" s="1"/>
  <c r="Y30" i="15"/>
  <c r="Y23" i="15"/>
  <c r="T49" i="65"/>
  <c r="AU28" i="65" s="1"/>
  <c r="T49" i="79"/>
  <c r="AU28" i="79" s="1"/>
  <c r="T29" i="73"/>
  <c r="U61" i="78" s="1"/>
  <c r="W61" i="78" s="1"/>
  <c r="B29" i="75"/>
  <c r="T53" i="79"/>
  <c r="AU30" i="79" s="1"/>
  <c r="F22" i="75"/>
  <c r="F23" i="75"/>
  <c r="B61" i="75"/>
  <c r="B60" i="75"/>
  <c r="B90" i="75"/>
  <c r="B67" i="75"/>
  <c r="B89" i="75"/>
  <c r="B66" i="75"/>
  <c r="F92" i="75"/>
  <c r="F95" i="75"/>
  <c r="B94" i="75"/>
  <c r="B85" i="75"/>
  <c r="B84" i="75"/>
  <c r="B68" i="75"/>
  <c r="B65" i="75"/>
  <c r="B93" i="75"/>
  <c r="B96" i="75"/>
  <c r="F91" i="75"/>
  <c r="B87" i="75"/>
  <c r="B64" i="75"/>
  <c r="B86" i="75"/>
  <c r="B63" i="75"/>
  <c r="B88" i="75"/>
  <c r="F72" i="75"/>
  <c r="F73" i="75"/>
  <c r="B83" i="75"/>
  <c r="B82" i="75"/>
  <c r="F71" i="75"/>
  <c r="B69" i="75"/>
  <c r="F70" i="75"/>
  <c r="Y18" i="15"/>
  <c r="T29" i="79"/>
  <c r="AU18" i="79" s="1"/>
  <c r="B22" i="75"/>
  <c r="B48" i="75"/>
  <c r="F48" i="75"/>
  <c r="B49" i="75"/>
  <c r="F49" i="75"/>
  <c r="B50" i="75"/>
  <c r="F50" i="75"/>
  <c r="B47" i="75"/>
  <c r="F47" i="75"/>
  <c r="B46" i="75"/>
  <c r="F46" i="75"/>
  <c r="F24" i="75"/>
  <c r="F26" i="75"/>
  <c r="B23" i="75"/>
  <c r="F25" i="75"/>
  <c r="B27" i="75"/>
  <c r="F27" i="75"/>
  <c r="Y19" i="15"/>
  <c r="T31" i="65"/>
  <c r="AU19" i="65" s="1"/>
  <c r="B5" i="75"/>
  <c r="F42" i="75"/>
  <c r="F19" i="75"/>
  <c r="F33" i="75"/>
  <c r="F6" i="75"/>
  <c r="F14" i="75"/>
  <c r="F80" i="75"/>
  <c r="F15" i="75"/>
  <c r="F37" i="75"/>
  <c r="F79" i="75"/>
  <c r="F31" i="75"/>
  <c r="F28" i="75"/>
  <c r="F74" i="75"/>
  <c r="F36" i="75"/>
  <c r="F34" i="75"/>
  <c r="F32" i="75"/>
  <c r="F38" i="75"/>
  <c r="F75" i="75"/>
  <c r="F78" i="75"/>
  <c r="F76" i="75"/>
  <c r="F41" i="75"/>
  <c r="F35" i="75"/>
  <c r="F81" i="75"/>
  <c r="F40" i="75"/>
  <c r="F43" i="75"/>
  <c r="F77" i="75"/>
  <c r="F45" i="75"/>
  <c r="F30" i="75"/>
  <c r="F44" i="75"/>
  <c r="F21" i="75"/>
  <c r="F20" i="75"/>
  <c r="F13" i="75"/>
  <c r="F16" i="75"/>
  <c r="F12" i="75"/>
  <c r="F11" i="75"/>
  <c r="F10" i="75"/>
  <c r="F9" i="75"/>
  <c r="F8" i="75"/>
  <c r="F7" i="75"/>
  <c r="T29" i="65"/>
  <c r="AU18" i="65" s="1"/>
  <c r="B51" i="75"/>
  <c r="F56" i="75"/>
  <c r="F59" i="75"/>
  <c r="F53" i="75"/>
  <c r="F55" i="75"/>
  <c r="F54" i="75"/>
  <c r="F39" i="75"/>
  <c r="F58" i="75"/>
  <c r="F17" i="75"/>
  <c r="F52" i="75"/>
  <c r="F18" i="75"/>
  <c r="F57" i="75"/>
  <c r="O27" i="15"/>
  <c r="O25" i="15"/>
  <c r="T25" i="79" s="1"/>
  <c r="AU16" i="79" s="1"/>
  <c r="O23" i="15"/>
  <c r="T23" i="79" s="1"/>
  <c r="AU15" i="79" s="1"/>
  <c r="O21" i="15"/>
  <c r="T21" i="79" s="1"/>
  <c r="AU14" i="79" s="1"/>
  <c r="O19" i="15"/>
  <c r="T19" i="79" s="1"/>
  <c r="AU13" i="79" s="1"/>
  <c r="O17" i="15"/>
  <c r="T17" i="79" s="1"/>
  <c r="AU12" i="79" s="1"/>
  <c r="O15" i="15"/>
  <c r="T15" i="79" s="1"/>
  <c r="AU11" i="79" s="1"/>
  <c r="O13" i="15"/>
  <c r="T13" i="79" s="1"/>
  <c r="AU10" i="79" s="1"/>
  <c r="O11" i="15"/>
  <c r="T11" i="79" s="1"/>
  <c r="AU9" i="79" s="1"/>
  <c r="O9" i="15"/>
  <c r="T9" i="79" s="1"/>
  <c r="AU8" i="79" s="1"/>
  <c r="O7" i="15"/>
  <c r="T7" i="79" s="1"/>
  <c r="AU7" i="79" s="1"/>
  <c r="U46" i="78" l="1"/>
  <c r="W46" i="78" s="1"/>
  <c r="U101" i="78"/>
  <c r="W101" i="78" s="1"/>
  <c r="U16" i="78"/>
  <c r="W16" i="78" s="1"/>
  <c r="U48" i="78"/>
  <c r="W48" i="78" s="1"/>
  <c r="U108" i="78"/>
  <c r="W108" i="78" s="1"/>
  <c r="U102" i="78"/>
  <c r="W102" i="78" s="1"/>
  <c r="U70" i="78"/>
  <c r="W70" i="78" s="1"/>
  <c r="U26" i="78"/>
  <c r="W26" i="78" s="1"/>
  <c r="U51" i="78"/>
  <c r="W51" i="78" s="1"/>
  <c r="U43" i="78"/>
  <c r="W43" i="78" s="1"/>
  <c r="U56" i="78"/>
  <c r="W56" i="78" s="1"/>
  <c r="U35" i="78"/>
  <c r="W35" i="78" s="1"/>
  <c r="U52" i="78"/>
  <c r="W52" i="78" s="1"/>
  <c r="U97" i="78"/>
  <c r="W97" i="78" s="1"/>
  <c r="U19" i="78"/>
  <c r="W19" i="78" s="1"/>
  <c r="U80" i="78"/>
  <c r="W80" i="78" s="1"/>
  <c r="F29" i="75"/>
  <c r="U58" i="78"/>
  <c r="W58" i="78" s="1"/>
  <c r="U105" i="78"/>
  <c r="W105" i="78" s="1"/>
  <c r="U13" i="78"/>
  <c r="W13" i="78" s="1"/>
  <c r="U95" i="78"/>
  <c r="W95" i="78" s="1"/>
  <c r="U12" i="78"/>
  <c r="W12" i="78" s="1"/>
  <c r="U89" i="78"/>
  <c r="W89" i="78" s="1"/>
  <c r="U91" i="78"/>
  <c r="W91" i="78" s="1"/>
  <c r="U41" i="78"/>
  <c r="W41" i="78" s="1"/>
  <c r="U6" i="78"/>
  <c r="W6" i="78" s="1"/>
  <c r="U64" i="78"/>
  <c r="W64" i="78" s="1"/>
  <c r="U67" i="78"/>
  <c r="W67" i="78" s="1"/>
  <c r="U17" i="78"/>
  <c r="W17" i="78" s="1"/>
  <c r="U39" i="78"/>
  <c r="W39" i="78" s="1"/>
  <c r="U77" i="78"/>
  <c r="W77" i="78" s="1"/>
  <c r="U60" i="78"/>
  <c r="W60" i="78" s="1"/>
  <c r="U116" i="78"/>
  <c r="W116" i="78" s="1"/>
  <c r="U109" i="78"/>
  <c r="W109" i="78" s="1"/>
  <c r="U8" i="78"/>
  <c r="W8" i="78" s="1"/>
  <c r="U117" i="78"/>
  <c r="W117" i="78" s="1"/>
  <c r="U106" i="78"/>
  <c r="W106" i="78" s="1"/>
  <c r="U54" i="78"/>
  <c r="W54" i="78" s="1"/>
  <c r="U37" i="78"/>
  <c r="W37" i="78" s="1"/>
  <c r="U45" i="78"/>
  <c r="W45" i="78" s="1"/>
  <c r="U71" i="78"/>
  <c r="W71" i="78" s="1"/>
  <c r="U118" i="78"/>
  <c r="W118" i="78" s="1"/>
  <c r="U111" i="78"/>
  <c r="W111" i="78" s="1"/>
  <c r="U30" i="78"/>
  <c r="W30" i="78" s="1"/>
  <c r="U122" i="78"/>
  <c r="W122" i="78" s="1"/>
  <c r="U10" i="78"/>
  <c r="W10" i="78" s="1"/>
  <c r="U81" i="78"/>
  <c r="W81" i="78" s="1"/>
  <c r="U29" i="78"/>
  <c r="W29" i="78" s="1"/>
  <c r="U63" i="78"/>
  <c r="W63" i="78" s="1"/>
  <c r="U53" i="78"/>
  <c r="W53" i="78" s="1"/>
  <c r="U55" i="78"/>
  <c r="W55" i="78" s="1"/>
  <c r="U98" i="78"/>
  <c r="W98" i="78" s="1"/>
  <c r="U57" i="78"/>
  <c r="W57" i="78" s="1"/>
  <c r="U78" i="78"/>
  <c r="W78" i="78" s="1"/>
  <c r="U72" i="78"/>
  <c r="W72" i="78" s="1"/>
  <c r="U23" i="78"/>
  <c r="W23" i="78" s="1"/>
  <c r="U27" i="78"/>
  <c r="W27" i="78" s="1"/>
  <c r="U5" i="78"/>
  <c r="U107" i="78"/>
  <c r="W107" i="78" s="1"/>
  <c r="U69" i="78"/>
  <c r="W69" i="78" s="1"/>
  <c r="U84" i="78"/>
  <c r="W84" i="78" s="1"/>
  <c r="U75" i="78"/>
  <c r="W75" i="78" s="1"/>
  <c r="U66" i="78"/>
  <c r="W66" i="78" s="1"/>
  <c r="U103" i="78"/>
  <c r="W103" i="78" s="1"/>
  <c r="U50" i="78"/>
  <c r="W50" i="78" s="1"/>
  <c r="U94" i="78"/>
  <c r="W94" i="78" s="1"/>
  <c r="U74" i="78"/>
  <c r="W74" i="78" s="1"/>
  <c r="U25" i="78"/>
  <c r="W25" i="78" s="1"/>
  <c r="U68" i="78"/>
  <c r="W68" i="78" s="1"/>
  <c r="U7" i="78"/>
  <c r="W7" i="78" s="1"/>
  <c r="U123" i="78"/>
  <c r="W123" i="78" s="1"/>
  <c r="U114" i="78"/>
  <c r="W114" i="78" s="1"/>
  <c r="U85" i="78"/>
  <c r="W85" i="78" s="1"/>
  <c r="U47" i="78"/>
  <c r="W47" i="78" s="1"/>
  <c r="U40" i="78"/>
  <c r="W40" i="78" s="1"/>
  <c r="U82" i="78"/>
  <c r="W82" i="78" s="1"/>
  <c r="U76" i="78"/>
  <c r="W76" i="78" s="1"/>
  <c r="U15" i="78"/>
  <c r="W15" i="78" s="1"/>
  <c r="U100" i="78"/>
  <c r="W100" i="78" s="1"/>
  <c r="U21" i="78"/>
  <c r="W21" i="78" s="1"/>
  <c r="U112" i="78"/>
  <c r="W112" i="78" s="1"/>
  <c r="U44" i="78"/>
  <c r="W44" i="78" s="1"/>
  <c r="U88" i="78"/>
  <c r="W88" i="78" s="1"/>
  <c r="U59" i="78"/>
  <c r="W59" i="78" s="1"/>
  <c r="U90" i="78"/>
  <c r="W90" i="78" s="1"/>
  <c r="U42" i="78"/>
  <c r="W42" i="78" s="1"/>
  <c r="U34" i="78"/>
  <c r="W34" i="78" s="1"/>
  <c r="U104" i="78"/>
  <c r="W104" i="78" s="1"/>
  <c r="U65" i="78"/>
  <c r="W65" i="78" s="1"/>
  <c r="U11" i="78"/>
  <c r="W11" i="78" s="1"/>
  <c r="U28" i="78"/>
  <c r="W28" i="78" s="1"/>
  <c r="U83" i="78"/>
  <c r="W83" i="78" s="1"/>
  <c r="U113" i="78"/>
  <c r="W113" i="78" s="1"/>
  <c r="U121" i="78"/>
  <c r="W121" i="78" s="1"/>
  <c r="U62" i="78"/>
  <c r="W62" i="78" s="1"/>
  <c r="U14" i="78"/>
  <c r="W14" i="78" s="1"/>
  <c r="U120" i="78"/>
  <c r="W120" i="78" s="1"/>
  <c r="U73" i="78"/>
  <c r="W73" i="78" s="1"/>
  <c r="U49" i="78"/>
  <c r="W49" i="78" s="1"/>
  <c r="U119" i="78"/>
  <c r="W119" i="78" s="1"/>
  <c r="U24" i="78"/>
  <c r="W24" i="78" s="1"/>
  <c r="U124" i="78"/>
  <c r="W124" i="78" s="1"/>
  <c r="U38" i="78"/>
  <c r="W38" i="78" s="1"/>
  <c r="U9" i="78"/>
  <c r="W9" i="78" s="1"/>
  <c r="U18" i="78"/>
  <c r="W18" i="78" s="1"/>
  <c r="U125" i="78"/>
  <c r="W125" i="78" s="1"/>
  <c r="U92" i="78"/>
  <c r="W92" i="78" s="1"/>
  <c r="U32" i="78"/>
  <c r="W32" i="78" s="1"/>
  <c r="U22" i="78"/>
  <c r="W22" i="78" s="1"/>
  <c r="U79" i="78"/>
  <c r="W79" i="78" s="1"/>
  <c r="U99" i="78"/>
  <c r="W99" i="78" s="1"/>
  <c r="U86" i="78"/>
  <c r="W86" i="78" s="1"/>
  <c r="U115" i="78"/>
  <c r="W115" i="78" s="1"/>
  <c r="U93" i="78"/>
  <c r="W93" i="78" s="1"/>
  <c r="U110" i="78"/>
  <c r="W110" i="78" s="1"/>
  <c r="U87" i="78"/>
  <c r="W87" i="78" s="1"/>
  <c r="U96" i="78"/>
  <c r="W96" i="78" s="1"/>
  <c r="U33" i="78"/>
  <c r="W33" i="78" s="1"/>
  <c r="U36" i="78"/>
  <c r="W36" i="78" s="1"/>
  <c r="U20" i="78"/>
  <c r="W20" i="78" s="1"/>
  <c r="U31" i="78"/>
  <c r="W31" i="78" s="1"/>
  <c r="F90" i="75"/>
  <c r="F67" i="75"/>
  <c r="F89" i="75"/>
  <c r="F84" i="75"/>
  <c r="F66" i="75"/>
  <c r="F65" i="75"/>
  <c r="F60" i="75"/>
  <c r="F94" i="75"/>
  <c r="F88" i="75"/>
  <c r="F82" i="75"/>
  <c r="F61" i="75"/>
  <c r="F87" i="75"/>
  <c r="B91" i="75"/>
  <c r="B95" i="75"/>
  <c r="B92" i="75"/>
  <c r="F93" i="75"/>
  <c r="B71" i="75"/>
  <c r="B72" i="75"/>
  <c r="F68" i="75"/>
  <c r="F63" i="75"/>
  <c r="F83" i="75"/>
  <c r="F64" i="75"/>
  <c r="F85" i="75"/>
  <c r="B70" i="75"/>
  <c r="F96" i="75"/>
  <c r="F86" i="75"/>
  <c r="B73" i="75"/>
  <c r="F69" i="75"/>
  <c r="Y17" i="15"/>
  <c r="T27" i="79"/>
  <c r="AU17" i="79" s="1"/>
  <c r="F5" i="75"/>
  <c r="O5" i="15"/>
  <c r="F51" i="75"/>
  <c r="B62" i="75"/>
  <c r="T27" i="65"/>
  <c r="AU17" i="65" s="1"/>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C5" i="69" l="1"/>
  <c r="O5" i="69" s="1"/>
  <c r="V7" i="69" s="1"/>
  <c r="X7" i="69" s="1"/>
  <c r="T5" i="65"/>
  <c r="AU6" i="65" s="1"/>
  <c r="T5" i="79"/>
  <c r="AU6" i="79" s="1"/>
  <c r="Y6" i="15"/>
  <c r="AA15" i="15" s="1"/>
  <c r="AC15" i="15" s="1"/>
  <c r="T5" i="66"/>
  <c r="AU6" i="66" s="1"/>
  <c r="AW11" i="66" s="1"/>
  <c r="AY11" i="66" s="1"/>
  <c r="T5" i="68"/>
  <c r="AU6" i="68" s="1"/>
  <c r="AW16" i="68" s="1"/>
  <c r="AY16" i="68" s="1"/>
  <c r="C5" i="62"/>
  <c r="O5" i="62" s="1"/>
  <c r="V5" i="62" s="1"/>
  <c r="X5" i="62" s="1"/>
  <c r="F62" i="75"/>
  <c r="S38" i="75" s="1"/>
  <c r="U38" i="75" s="1"/>
  <c r="V15" i="69" l="1"/>
  <c r="X15" i="69" s="1"/>
  <c r="V12" i="69"/>
  <c r="X12" i="69" s="1"/>
  <c r="V6" i="69"/>
  <c r="X6" i="69" s="1"/>
  <c r="V5" i="69"/>
  <c r="X5" i="69" s="1"/>
  <c r="V14" i="69"/>
  <c r="X14" i="69" s="1"/>
  <c r="V10" i="69"/>
  <c r="X10" i="69" s="1"/>
  <c r="V8" i="69"/>
  <c r="X8" i="69" s="1"/>
  <c r="V9" i="69"/>
  <c r="X9" i="69" s="1"/>
  <c r="V13" i="69"/>
  <c r="X13" i="69" s="1"/>
  <c r="V11" i="69"/>
  <c r="X11" i="69" s="1"/>
  <c r="V16" i="69"/>
  <c r="X16" i="69" s="1"/>
  <c r="AW17" i="79"/>
  <c r="AY17" i="79" s="1"/>
  <c r="AW7" i="79"/>
  <c r="AY7" i="79" s="1"/>
  <c r="AW28" i="79"/>
  <c r="AY28" i="79" s="1"/>
  <c r="AW26" i="79"/>
  <c r="AY26" i="79" s="1"/>
  <c r="AW9" i="79"/>
  <c r="AY9" i="79" s="1"/>
  <c r="AW35" i="79"/>
  <c r="AY35" i="79" s="1"/>
  <c r="AW21" i="79"/>
  <c r="AY21" i="79" s="1"/>
  <c r="AW6" i="79"/>
  <c r="AY6" i="79" s="1"/>
  <c r="AW23" i="79"/>
  <c r="AY23" i="79" s="1"/>
  <c r="AW32" i="79"/>
  <c r="AY32" i="79" s="1"/>
  <c r="AW16" i="79"/>
  <c r="AY16" i="79" s="1"/>
  <c r="AW10" i="79"/>
  <c r="AY10" i="79" s="1"/>
  <c r="AW20" i="79"/>
  <c r="AY20" i="79" s="1"/>
  <c r="AW19" i="79"/>
  <c r="AY19" i="79" s="1"/>
  <c r="AW33" i="79"/>
  <c r="AY33" i="79" s="1"/>
  <c r="AW13" i="79"/>
  <c r="AY13" i="79" s="1"/>
  <c r="AW34" i="79"/>
  <c r="AY34" i="79" s="1"/>
  <c r="AW29" i="79"/>
  <c r="AY29" i="79" s="1"/>
  <c r="AW15" i="79"/>
  <c r="AY15" i="79" s="1"/>
  <c r="AW24" i="79"/>
  <c r="AY24" i="79" s="1"/>
  <c r="AW25" i="79"/>
  <c r="AY25" i="79" s="1"/>
  <c r="AW14" i="79"/>
  <c r="AY14" i="79" s="1"/>
  <c r="AW31" i="79"/>
  <c r="AY31" i="79" s="1"/>
  <c r="AW12" i="79"/>
  <c r="AY12" i="79" s="1"/>
  <c r="AW18" i="79"/>
  <c r="AY18" i="79" s="1"/>
  <c r="AW30" i="79"/>
  <c r="AY30" i="79" s="1"/>
  <c r="AW8" i="79"/>
  <c r="AY8" i="79" s="1"/>
  <c r="AW22" i="79"/>
  <c r="AY22" i="79" s="1"/>
  <c r="AW11" i="79"/>
  <c r="AY11" i="79" s="1"/>
  <c r="AW27" i="79"/>
  <c r="AY27" i="79" s="1"/>
  <c r="AW35" i="65"/>
  <c r="AY35" i="65" s="1"/>
  <c r="AW16" i="65"/>
  <c r="AY16" i="65" s="1"/>
  <c r="AW10" i="65"/>
  <c r="AY10" i="65" s="1"/>
  <c r="AW20" i="65"/>
  <c r="AY20" i="65" s="1"/>
  <c r="AW14" i="65"/>
  <c r="AY14" i="65" s="1"/>
  <c r="AW24" i="65"/>
  <c r="AY24" i="65" s="1"/>
  <c r="AW18" i="65"/>
  <c r="AY18" i="65" s="1"/>
  <c r="AW28" i="65"/>
  <c r="AY28" i="65" s="1"/>
  <c r="AW25" i="65"/>
  <c r="AY25" i="65" s="1"/>
  <c r="AW33" i="65"/>
  <c r="AY33" i="65" s="1"/>
  <c r="AW22" i="65"/>
  <c r="AY22" i="65" s="1"/>
  <c r="AW32" i="65"/>
  <c r="AY32" i="65" s="1"/>
  <c r="AW26" i="65"/>
  <c r="AY26" i="65" s="1"/>
  <c r="AW13" i="65"/>
  <c r="AY13" i="65" s="1"/>
  <c r="AW15" i="65"/>
  <c r="AY15" i="65" s="1"/>
  <c r="AW23" i="65"/>
  <c r="AY23" i="65" s="1"/>
  <c r="AW30" i="65"/>
  <c r="AY30" i="65" s="1"/>
  <c r="AW9" i="65"/>
  <c r="AY9" i="65" s="1"/>
  <c r="AW34" i="65"/>
  <c r="AY34" i="65" s="1"/>
  <c r="AW21" i="65"/>
  <c r="AY21" i="65" s="1"/>
  <c r="AW19" i="65"/>
  <c r="AY19" i="65" s="1"/>
  <c r="AW27" i="65"/>
  <c r="AY27" i="65" s="1"/>
  <c r="AW7" i="65"/>
  <c r="AY7" i="65" s="1"/>
  <c r="AW17" i="65"/>
  <c r="AY17" i="65" s="1"/>
  <c r="AW11" i="65"/>
  <c r="AY11" i="65" s="1"/>
  <c r="AW29" i="65"/>
  <c r="AY29" i="65" s="1"/>
  <c r="AW31" i="65"/>
  <c r="AY31" i="65" s="1"/>
  <c r="AW8" i="65"/>
  <c r="AY8" i="65" s="1"/>
  <c r="AW6" i="65"/>
  <c r="AY6" i="65" s="1"/>
  <c r="AW12" i="65"/>
  <c r="AY12" i="65" s="1"/>
  <c r="AA12" i="15"/>
  <c r="AC12" i="15" s="1"/>
  <c r="AA10" i="15"/>
  <c r="AC10" i="15" s="1"/>
  <c r="AA6" i="15"/>
  <c r="AC6" i="15" s="1"/>
  <c r="AA31" i="15"/>
  <c r="AC31" i="15" s="1"/>
  <c r="AA27" i="15"/>
  <c r="AC27" i="15" s="1"/>
  <c r="AA29" i="15"/>
  <c r="AC29" i="15" s="1"/>
  <c r="AA32" i="15"/>
  <c r="AC32" i="15" s="1"/>
  <c r="AA34" i="15"/>
  <c r="AC34" i="15" s="1"/>
  <c r="AA30" i="15"/>
  <c r="AC30" i="15" s="1"/>
  <c r="AA33" i="15"/>
  <c r="AC33" i="15" s="1"/>
  <c r="AA28" i="15"/>
  <c r="AC28" i="15" s="1"/>
  <c r="AA35" i="15"/>
  <c r="AC35" i="15" s="1"/>
  <c r="AA21" i="15"/>
  <c r="AC21" i="15" s="1"/>
  <c r="AA23" i="15"/>
  <c r="AC23" i="15" s="1"/>
  <c r="AA26" i="15"/>
  <c r="AC26" i="15" s="1"/>
  <c r="AA22" i="15"/>
  <c r="AC22" i="15" s="1"/>
  <c r="AA18" i="15"/>
  <c r="AC18" i="15" s="1"/>
  <c r="AA20" i="15"/>
  <c r="AC20" i="15" s="1"/>
  <c r="AA25" i="15"/>
  <c r="AC25" i="15" s="1"/>
  <c r="AA24" i="15"/>
  <c r="AC24" i="15" s="1"/>
  <c r="AA17" i="15"/>
  <c r="AC17" i="15" s="1"/>
  <c r="AA19" i="15"/>
  <c r="AC19" i="15" s="1"/>
  <c r="AA14" i="15"/>
  <c r="AC14" i="15" s="1"/>
  <c r="AA16" i="15"/>
  <c r="AC16" i="15" s="1"/>
  <c r="AA13" i="15"/>
  <c r="AC13" i="15" s="1"/>
  <c r="AA7" i="15"/>
  <c r="AC7" i="15" s="1"/>
  <c r="AA11" i="15"/>
  <c r="AC11" i="15" s="1"/>
  <c r="AA9" i="15"/>
  <c r="AC9" i="15" s="1"/>
  <c r="AA8" i="15"/>
  <c r="AC8" i="15" s="1"/>
  <c r="S58" i="75"/>
  <c r="U58" i="75" s="1"/>
  <c r="S44" i="75"/>
  <c r="U44" i="75" s="1"/>
  <c r="S33" i="75"/>
  <c r="U33" i="75" s="1"/>
  <c r="S8" i="75"/>
  <c r="U8" i="75" s="1"/>
  <c r="S9" i="75"/>
  <c r="U9" i="75" s="1"/>
  <c r="S40" i="75"/>
  <c r="U40" i="75" s="1"/>
  <c r="S80" i="75"/>
  <c r="U80" i="75" s="1"/>
  <c r="S22" i="75"/>
  <c r="U22" i="75" s="1"/>
  <c r="S37" i="75"/>
  <c r="U37" i="75" s="1"/>
  <c r="S48" i="75"/>
  <c r="U48" i="75" s="1"/>
  <c r="S83" i="75"/>
  <c r="U83" i="75" s="1"/>
  <c r="S95" i="75"/>
  <c r="U95" i="75" s="1"/>
  <c r="S57" i="75"/>
  <c r="U57" i="75" s="1"/>
  <c r="S61" i="75"/>
  <c r="U61" i="75" s="1"/>
  <c r="S35" i="75"/>
  <c r="U35" i="75" s="1"/>
  <c r="S21" i="75"/>
  <c r="U21" i="75" s="1"/>
  <c r="S70" i="75"/>
  <c r="U70" i="75" s="1"/>
  <c r="S69" i="75"/>
  <c r="U69" i="75" s="1"/>
  <c r="S5" i="75"/>
  <c r="S34" i="75"/>
  <c r="U34" i="75" s="1"/>
  <c r="S7" i="75"/>
  <c r="U7" i="75" s="1"/>
  <c r="S59" i="75"/>
  <c r="U59" i="75" s="1"/>
  <c r="S88" i="75"/>
  <c r="U88" i="75" s="1"/>
  <c r="S71" i="75"/>
  <c r="U71" i="75" s="1"/>
  <c r="S24" i="75"/>
  <c r="U24" i="75" s="1"/>
  <c r="S10" i="75"/>
  <c r="U10" i="75" s="1"/>
  <c r="S68" i="75"/>
  <c r="U68" i="75" s="1"/>
  <c r="S77" i="75"/>
  <c r="U77" i="75" s="1"/>
  <c r="S55" i="75"/>
  <c r="U55" i="75" s="1"/>
  <c r="S26" i="75"/>
  <c r="U26" i="75" s="1"/>
  <c r="S46" i="75"/>
  <c r="U46" i="75" s="1"/>
  <c r="S91" i="75"/>
  <c r="U91" i="75" s="1"/>
  <c r="S52" i="75"/>
  <c r="U52" i="75" s="1"/>
  <c r="S62" i="75"/>
  <c r="U62" i="75" s="1"/>
  <c r="S17" i="75"/>
  <c r="U17" i="75" s="1"/>
  <c r="S89" i="75"/>
  <c r="U89" i="75" s="1"/>
  <c r="S74" i="75"/>
  <c r="U74" i="75" s="1"/>
  <c r="S19" i="75"/>
  <c r="U19" i="75" s="1"/>
  <c r="S6" i="75"/>
  <c r="U6" i="75" s="1"/>
  <c r="S65" i="75"/>
  <c r="U65" i="75" s="1"/>
  <c r="S12" i="75"/>
  <c r="U12" i="75" s="1"/>
  <c r="S14" i="75"/>
  <c r="U14" i="75" s="1"/>
  <c r="S36" i="75"/>
  <c r="U36" i="75" s="1"/>
  <c r="S87" i="75"/>
  <c r="U87" i="75" s="1"/>
  <c r="S60" i="75"/>
  <c r="U60" i="75" s="1"/>
  <c r="S53" i="75"/>
  <c r="U53" i="75" s="1"/>
  <c r="S63" i="75"/>
  <c r="U63" i="75" s="1"/>
  <c r="S41" i="75"/>
  <c r="U41" i="75" s="1"/>
  <c r="S56" i="75"/>
  <c r="U56" i="75" s="1"/>
  <c r="S30" i="75"/>
  <c r="U30" i="75" s="1"/>
  <c r="S18" i="75"/>
  <c r="U18" i="75" s="1"/>
  <c r="S84" i="75"/>
  <c r="U84" i="75" s="1"/>
  <c r="S82" i="75"/>
  <c r="U82" i="75" s="1"/>
  <c r="S11" i="75"/>
  <c r="U11" i="75" s="1"/>
  <c r="S45" i="75"/>
  <c r="U45" i="75" s="1"/>
  <c r="S39" i="75"/>
  <c r="U39" i="75" s="1"/>
  <c r="S76" i="75"/>
  <c r="U76" i="75" s="1"/>
  <c r="S32" i="75"/>
  <c r="U32" i="75" s="1"/>
  <c r="S67" i="75"/>
  <c r="U67" i="75" s="1"/>
  <c r="S86" i="75"/>
  <c r="U86" i="75" s="1"/>
  <c r="S28" i="75"/>
  <c r="U28" i="75" s="1"/>
  <c r="S73" i="75"/>
  <c r="U73" i="75" s="1"/>
  <c r="S25" i="75"/>
  <c r="U25" i="75" s="1"/>
  <c r="S92" i="75"/>
  <c r="U92" i="75" s="1"/>
  <c r="S29" i="75"/>
  <c r="U29" i="75" s="1"/>
  <c r="S79" i="75"/>
  <c r="U79" i="75" s="1"/>
  <c r="S54" i="75"/>
  <c r="U54" i="75" s="1"/>
  <c r="S85" i="75"/>
  <c r="U85" i="75" s="1"/>
  <c r="S15" i="75"/>
  <c r="U15" i="75" s="1"/>
  <c r="S27" i="75"/>
  <c r="U27" i="75" s="1"/>
  <c r="S49" i="75"/>
  <c r="U49" i="75" s="1"/>
  <c r="S93" i="75"/>
  <c r="U93" i="75" s="1"/>
  <c r="S78" i="75"/>
  <c r="U78" i="75" s="1"/>
  <c r="S66" i="75"/>
  <c r="U66" i="75" s="1"/>
  <c r="S42" i="75"/>
  <c r="U42" i="75" s="1"/>
  <c r="S31" i="75"/>
  <c r="U31" i="75" s="1"/>
  <c r="S16" i="75"/>
  <c r="U16" i="75" s="1"/>
  <c r="S13" i="75"/>
  <c r="U13" i="75" s="1"/>
  <c r="S51" i="75"/>
  <c r="U51" i="75" s="1"/>
  <c r="S23" i="75"/>
  <c r="U23" i="75" s="1"/>
  <c r="S50" i="75"/>
  <c r="U50" i="75" s="1"/>
  <c r="S94" i="75"/>
  <c r="U94" i="75" s="1"/>
  <c r="S75" i="75"/>
  <c r="U75" i="75" s="1"/>
  <c r="S64" i="75"/>
  <c r="U64" i="75" s="1"/>
  <c r="S20" i="75"/>
  <c r="U20" i="75" s="1"/>
  <c r="S43" i="75"/>
  <c r="U43" i="75" s="1"/>
  <c r="S47" i="75"/>
  <c r="U47" i="75" s="1"/>
  <c r="S72" i="75"/>
  <c r="U72" i="75" s="1"/>
  <c r="S96" i="75"/>
  <c r="U96" i="75" s="1"/>
  <c r="S81" i="75"/>
  <c r="U81" i="75" s="1"/>
  <c r="S90" i="75"/>
  <c r="U90" i="75" s="1"/>
  <c r="V16" i="62"/>
  <c r="X16" i="62" s="1"/>
  <c r="AW10" i="66"/>
  <c r="AY10" i="66" s="1"/>
  <c r="AW17" i="66"/>
  <c r="AY17" i="66" s="1"/>
  <c r="AW12" i="68"/>
  <c r="AY12" i="68"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8" i="66"/>
  <c r="AY8" i="66" s="1"/>
  <c r="AW9" i="68"/>
  <c r="AY9" i="68" s="1"/>
  <c r="AW9" i="66"/>
  <c r="AY9" i="66" s="1"/>
  <c r="V11" i="62"/>
  <c r="X11" i="62" s="1"/>
  <c r="AW7" i="68"/>
  <c r="AY7" i="68" s="1"/>
  <c r="AW17" i="68"/>
  <c r="AY17" i="68" s="1"/>
  <c r="V15" i="62"/>
  <c r="X15" i="62" s="1"/>
  <c r="AW14" i="68"/>
  <c r="AY14" i="68" s="1"/>
  <c r="AW11" i="68"/>
  <c r="AY11" i="68" s="1"/>
  <c r="AW8" i="68"/>
  <c r="AY8" i="68" s="1"/>
  <c r="V6" i="62"/>
  <c r="X6" i="62" s="1"/>
  <c r="V7" i="62"/>
  <c r="X7" i="62" s="1"/>
  <c r="V12" i="62"/>
  <c r="X12" i="62" s="1"/>
  <c r="V14" i="62"/>
  <c r="X14" i="62" s="1"/>
  <c r="V13" i="62"/>
  <c r="X13" i="62" s="1"/>
  <c r="V9" i="62"/>
  <c r="X9" i="62" s="1"/>
  <c r="V8" i="62"/>
  <c r="X8" i="62" s="1"/>
  <c r="V10" i="62"/>
  <c r="X10" i="62" s="1"/>
  <c r="AA11" i="69" l="1"/>
  <c r="Q11" i="69" s="1"/>
  <c r="AA10" i="69"/>
  <c r="Q10" i="69" s="1"/>
  <c r="AA16" i="69"/>
  <c r="Q16" i="69" s="1"/>
  <c r="AA9" i="69"/>
  <c r="Q9" i="69" s="1"/>
  <c r="AA13" i="69"/>
  <c r="Q13" i="69" s="1"/>
  <c r="AA6" i="69"/>
  <c r="Q6" i="69" s="1"/>
  <c r="AA15" i="69"/>
  <c r="Q15" i="69" s="1"/>
  <c r="AA8" i="69"/>
  <c r="Q8" i="69" s="1"/>
  <c r="AA5" i="69"/>
  <c r="Q5" i="69" s="1"/>
  <c r="AA14" i="69"/>
  <c r="Q14" i="69" s="1"/>
  <c r="AA7" i="69"/>
  <c r="Q7" i="69" s="1"/>
  <c r="AA12" i="69"/>
  <c r="Q12" i="69" s="1"/>
  <c r="AZ11" i="79"/>
  <c r="V15" i="79" s="1"/>
  <c r="AZ22" i="79"/>
  <c r="V37" i="79" s="1"/>
  <c r="AZ12" i="79"/>
  <c r="V17" i="79" s="1"/>
  <c r="AZ24" i="79"/>
  <c r="V41" i="79" s="1"/>
  <c r="AZ13" i="79"/>
  <c r="V19" i="79" s="1"/>
  <c r="AZ10" i="79"/>
  <c r="V13" i="79" s="1"/>
  <c r="AZ6" i="79"/>
  <c r="V5" i="79" s="1"/>
  <c r="AZ26" i="79"/>
  <c r="V45" i="79" s="1"/>
  <c r="AZ8" i="79"/>
  <c r="V9" i="79" s="1"/>
  <c r="AZ31" i="79"/>
  <c r="V55" i="79" s="1"/>
  <c r="AZ15" i="79"/>
  <c r="V23" i="79" s="1"/>
  <c r="AZ33" i="79"/>
  <c r="V59" i="79" s="1"/>
  <c r="AZ16" i="79"/>
  <c r="V25" i="79" s="1"/>
  <c r="AZ21" i="79"/>
  <c r="V35" i="79" s="1"/>
  <c r="AZ28" i="79"/>
  <c r="V49" i="79" s="1"/>
  <c r="AZ27" i="79"/>
  <c r="V47" i="79" s="1"/>
  <c r="AZ30" i="79"/>
  <c r="V53" i="79" s="1"/>
  <c r="AZ14" i="79"/>
  <c r="V21" i="79" s="1"/>
  <c r="AZ29" i="79"/>
  <c r="V51" i="79" s="1"/>
  <c r="AZ19" i="79"/>
  <c r="V31" i="79" s="1"/>
  <c r="AZ32" i="79"/>
  <c r="V57" i="79" s="1"/>
  <c r="AZ35" i="79"/>
  <c r="V63" i="79" s="1"/>
  <c r="AZ7" i="79"/>
  <c r="V7" i="79" s="1"/>
  <c r="AZ18" i="79"/>
  <c r="V29" i="79" s="1"/>
  <c r="AZ25" i="79"/>
  <c r="V43" i="79" s="1"/>
  <c r="AZ34" i="79"/>
  <c r="V61" i="79" s="1"/>
  <c r="AZ20" i="79"/>
  <c r="V33" i="79" s="1"/>
  <c r="AZ23" i="79"/>
  <c r="V39" i="79" s="1"/>
  <c r="AZ9" i="79"/>
  <c r="V11" i="79" s="1"/>
  <c r="AZ17" i="79"/>
  <c r="V27" i="79" s="1"/>
  <c r="AZ6" i="65"/>
  <c r="V5" i="65" s="1"/>
  <c r="AZ23" i="65"/>
  <c r="V39" i="65" s="1"/>
  <c r="AZ34" i="65"/>
  <c r="V61" i="65" s="1"/>
  <c r="AZ32" i="65"/>
  <c r="V57" i="65" s="1"/>
  <c r="AZ20" i="65"/>
  <c r="V33" i="65" s="1"/>
  <c r="AZ31" i="65"/>
  <c r="V55" i="65" s="1"/>
  <c r="AZ9" i="65"/>
  <c r="V11" i="65" s="1"/>
  <c r="AZ22" i="65"/>
  <c r="V37" i="65" s="1"/>
  <c r="AZ10" i="65"/>
  <c r="V13" i="65" s="1"/>
  <c r="AZ27" i="65"/>
  <c r="V47" i="65" s="1"/>
  <c r="AZ13" i="65"/>
  <c r="V19" i="65" s="1"/>
  <c r="AZ19" i="65"/>
  <c r="V31" i="65" s="1"/>
  <c r="AZ30" i="65"/>
  <c r="V53" i="65" s="1"/>
  <c r="AZ29" i="65"/>
  <c r="V51" i="65" s="1"/>
  <c r="AZ16" i="65"/>
  <c r="V25" i="65" s="1"/>
  <c r="AZ17" i="65"/>
  <c r="V27" i="65" s="1"/>
  <c r="AZ15" i="65"/>
  <c r="V23" i="65" s="1"/>
  <c r="AZ12" i="65"/>
  <c r="V17" i="65" s="1"/>
  <c r="AZ28" i="65"/>
  <c r="V49" i="65" s="1"/>
  <c r="AZ25" i="65"/>
  <c r="V43" i="65" s="1"/>
  <c r="AZ24" i="65"/>
  <c r="V41" i="65" s="1"/>
  <c r="AZ14" i="65"/>
  <c r="V21" i="65" s="1"/>
  <c r="AZ7" i="65"/>
  <c r="V7" i="65" s="1"/>
  <c r="AZ33" i="65"/>
  <c r="V59" i="65" s="1"/>
  <c r="AZ18" i="65"/>
  <c r="V29" i="65" s="1"/>
  <c r="AZ35" i="65"/>
  <c r="V63" i="65" s="1"/>
  <c r="AZ11" i="65"/>
  <c r="V15" i="65" s="1"/>
  <c r="AZ21" i="65"/>
  <c r="V35" i="65" s="1"/>
  <c r="AZ26" i="65"/>
  <c r="V45" i="65" s="1"/>
  <c r="AZ8" i="65"/>
  <c r="V9" i="65" s="1"/>
  <c r="AD6" i="15"/>
  <c r="Q5" i="15" s="1"/>
  <c r="E5" i="62" s="1"/>
  <c r="AD13" i="15"/>
  <c r="AD12" i="15"/>
  <c r="AD25" i="15"/>
  <c r="Q43" i="15" s="1"/>
  <c r="AD29" i="15"/>
  <c r="Q51" i="15" s="1"/>
  <c r="AD22" i="15"/>
  <c r="Q37" i="15" s="1"/>
  <c r="AD15" i="15"/>
  <c r="AD23" i="15"/>
  <c r="Q39" i="15" s="1"/>
  <c r="AD26" i="15"/>
  <c r="Q45" i="15" s="1"/>
  <c r="AD10" i="15"/>
  <c r="AD9" i="15"/>
  <c r="AD27" i="15"/>
  <c r="Q47" i="15" s="1"/>
  <c r="AD33" i="15"/>
  <c r="Q59" i="15" s="1"/>
  <c r="AD24" i="15"/>
  <c r="Q41" i="15" s="1"/>
  <c r="AD8" i="15"/>
  <c r="AD28" i="15"/>
  <c r="Q49" i="15" s="1"/>
  <c r="AD30" i="15"/>
  <c r="Q53" i="15" s="1"/>
  <c r="AD14" i="15"/>
  <c r="AD20" i="15"/>
  <c r="Q33" i="15" s="1"/>
  <c r="AD35" i="15"/>
  <c r="Q63" i="15" s="1"/>
  <c r="AD11" i="15"/>
  <c r="AD32" i="15"/>
  <c r="Q57" i="15" s="1"/>
  <c r="AD21" i="15"/>
  <c r="Q35" i="15" s="1"/>
  <c r="AD19" i="15"/>
  <c r="Q31" i="15" s="1"/>
  <c r="AD31" i="15"/>
  <c r="Q55" i="15" s="1"/>
  <c r="AD34" i="15"/>
  <c r="Q61" i="15" s="1"/>
  <c r="AD18" i="15"/>
  <c r="Q29" i="15" s="1"/>
  <c r="AD7" i="15"/>
  <c r="AD17" i="15"/>
  <c r="AD16" i="15"/>
  <c r="W5" i="78"/>
  <c r="X125" i="78" s="1"/>
  <c r="U5" i="75"/>
  <c r="V51" i="75" s="1"/>
  <c r="AZ8" i="66"/>
  <c r="V9" i="66" s="1"/>
  <c r="AZ13" i="68"/>
  <c r="V19" i="68" s="1"/>
  <c r="AZ7" i="66"/>
  <c r="V7" i="66" s="1"/>
  <c r="AZ15" i="68"/>
  <c r="V23" i="68" s="1"/>
  <c r="AZ17" i="66"/>
  <c r="V27" i="66" s="1"/>
  <c r="AZ7" i="68"/>
  <c r="V7" i="68" s="1"/>
  <c r="AZ11" i="68"/>
  <c r="V15" i="68" s="1"/>
  <c r="AZ13" i="66"/>
  <c r="V19" i="66" s="1"/>
  <c r="AZ10" i="68"/>
  <c r="V13" i="68" s="1"/>
  <c r="AZ14" i="66"/>
  <c r="V21" i="66" s="1"/>
  <c r="AZ15" i="66"/>
  <c r="V23" i="66" s="1"/>
  <c r="AZ11" i="66"/>
  <c r="V15" i="66" s="1"/>
  <c r="AA15" i="62"/>
  <c r="Q15" i="62" s="1"/>
  <c r="AZ14" i="68"/>
  <c r="V21" i="68" s="1"/>
  <c r="AZ12" i="66"/>
  <c r="V17" i="66" s="1"/>
  <c r="AZ6" i="66"/>
  <c r="V5" i="66" s="1"/>
  <c r="AZ10" i="66"/>
  <c r="V13" i="66" s="1"/>
  <c r="AZ9" i="66"/>
  <c r="V11" i="66" s="1"/>
  <c r="AZ16" i="66"/>
  <c r="V25" i="66" s="1"/>
  <c r="AZ6" i="68"/>
  <c r="V5" i="68" s="1"/>
  <c r="AZ17" i="68"/>
  <c r="V27" i="68" s="1"/>
  <c r="AZ9" i="68"/>
  <c r="V11" i="68" s="1"/>
  <c r="AZ8" i="68"/>
  <c r="V9" i="68" s="1"/>
  <c r="AZ16" i="68"/>
  <c r="V25" i="68" s="1"/>
  <c r="AZ12" i="68"/>
  <c r="V17" i="68" s="1"/>
  <c r="AA10" i="62"/>
  <c r="Q10" i="62" s="1"/>
  <c r="AA13" i="62"/>
  <c r="Q13" i="62" s="1"/>
  <c r="AA5" i="62"/>
  <c r="Q5" i="62" s="1"/>
  <c r="AA9" i="62"/>
  <c r="Q9" i="62" s="1"/>
  <c r="AA14" i="62"/>
  <c r="Q14" i="62" s="1"/>
  <c r="AA16" i="62"/>
  <c r="Q16" i="62" s="1"/>
  <c r="AA7" i="62"/>
  <c r="Q7" i="62" s="1"/>
  <c r="AA6" i="62"/>
  <c r="Q6" i="62" s="1"/>
  <c r="AA11" i="62"/>
  <c r="Q11" i="62" s="1"/>
  <c r="AA8" i="62"/>
  <c r="Q8" i="62" s="1"/>
  <c r="AA12" i="62"/>
  <c r="Q12" i="62" s="1"/>
  <c r="X5" i="78" l="1"/>
  <c r="X75" i="78"/>
  <c r="X83" i="78"/>
  <c r="X55" i="78"/>
  <c r="X25" i="78"/>
  <c r="X86" i="78"/>
  <c r="X53" i="78"/>
  <c r="X105" i="78"/>
  <c r="X56" i="78"/>
  <c r="X6" i="78"/>
  <c r="X65" i="78"/>
  <c r="X122" i="78"/>
  <c r="X29" i="78"/>
  <c r="X60" i="78"/>
  <c r="X23" i="78"/>
  <c r="X107" i="78"/>
  <c r="X109" i="78"/>
  <c r="X119" i="78"/>
  <c r="X10" i="78"/>
  <c r="X12" i="78"/>
  <c r="X100" i="78"/>
  <c r="X116" i="78"/>
  <c r="X117" i="78"/>
  <c r="X63" i="78"/>
  <c r="X123" i="78"/>
  <c r="X87" i="78"/>
  <c r="X124" i="78"/>
  <c r="X64" i="78"/>
  <c r="X74" i="78"/>
  <c r="X24" i="78"/>
  <c r="X62" i="78"/>
  <c r="X21" i="78"/>
  <c r="X50" i="78"/>
  <c r="X9" i="78"/>
  <c r="X44" i="78"/>
  <c r="X11" i="78"/>
  <c r="X8" i="78"/>
  <c r="X54" i="78"/>
  <c r="X76" i="78"/>
  <c r="X14" i="78"/>
  <c r="X35" i="78"/>
  <c r="X110" i="78"/>
  <c r="X114" i="78"/>
  <c r="X73" i="78"/>
  <c r="X88" i="78"/>
  <c r="X118" i="78"/>
  <c r="X77" i="78"/>
  <c r="X92" i="78"/>
  <c r="X20" i="78"/>
  <c r="X120" i="78"/>
  <c r="X80" i="78"/>
  <c r="X38" i="78"/>
  <c r="X97" i="78"/>
  <c r="X7" i="78"/>
  <c r="X84" i="78"/>
  <c r="X99" i="78"/>
  <c r="X113" i="78"/>
  <c r="X68" i="78"/>
  <c r="X17" i="78"/>
  <c r="X49" i="78"/>
  <c r="X93" i="78"/>
  <c r="X18" i="78"/>
  <c r="X72" i="78"/>
  <c r="X59" i="78"/>
  <c r="X106" i="78"/>
  <c r="X16" i="78"/>
  <c r="X101" i="78"/>
  <c r="X71" i="78"/>
  <c r="X31" i="78"/>
  <c r="X111" i="78"/>
  <c r="X78" i="78"/>
  <c r="X82" i="78"/>
  <c r="X19" i="78"/>
  <c r="X26" i="78"/>
  <c r="X103" i="78"/>
  <c r="X79" i="78"/>
  <c r="X67" i="78"/>
  <c r="X108" i="78"/>
  <c r="X58" i="78"/>
  <c r="X40" i="78"/>
  <c r="X32" i="78"/>
  <c r="X57" i="78"/>
  <c r="X89" i="78"/>
  <c r="X96" i="78"/>
  <c r="X94" i="78"/>
  <c r="X22" i="78"/>
  <c r="X42" i="78"/>
  <c r="X45" i="78"/>
  <c r="X48" i="78"/>
  <c r="X91" i="78"/>
  <c r="X41" i="78"/>
  <c r="X51" i="78"/>
  <c r="X98" i="78"/>
  <c r="X46" i="78"/>
  <c r="X36" i="78"/>
  <c r="X28" i="78"/>
  <c r="X15" i="78"/>
  <c r="X27" i="78"/>
  <c r="X66" i="78"/>
  <c r="X52" i="78"/>
  <c r="X104" i="78"/>
  <c r="X70" i="78"/>
  <c r="X33" i="78"/>
  <c r="X30" i="78"/>
  <c r="X69" i="78"/>
  <c r="X102" i="78"/>
  <c r="X61" i="78"/>
  <c r="X85" i="78"/>
  <c r="X115" i="78"/>
  <c r="X112" i="78"/>
  <c r="X95" i="78"/>
  <c r="X47" i="78"/>
  <c r="X81" i="78"/>
  <c r="X121" i="78"/>
  <c r="X90" i="78"/>
  <c r="X13" i="78"/>
  <c r="X37" i="78"/>
  <c r="X34" i="78"/>
  <c r="X39" i="78"/>
  <c r="X43" i="78"/>
  <c r="Q21" i="15"/>
  <c r="E13" i="69" s="1"/>
  <c r="Q9" i="15"/>
  <c r="E7" i="62" s="1"/>
  <c r="Q13" i="15"/>
  <c r="E9" i="62" s="1"/>
  <c r="Q19" i="15"/>
  <c r="E12" i="69" s="1"/>
  <c r="Q17" i="15"/>
  <c r="E11" i="69" s="1"/>
  <c r="Q25" i="15"/>
  <c r="E15" i="62" s="1"/>
  <c r="Q7" i="15"/>
  <c r="E6" i="62" s="1"/>
  <c r="Q15" i="15"/>
  <c r="E10" i="69" s="1"/>
  <c r="Q11" i="15"/>
  <c r="E8" i="62" s="1"/>
  <c r="Q23" i="15"/>
  <c r="E14" i="62" s="1"/>
  <c r="Q27" i="15"/>
  <c r="E16" i="69" s="1"/>
  <c r="V53" i="75"/>
  <c r="H53" i="75" s="1"/>
  <c r="V71" i="75"/>
  <c r="H71" i="75" s="1"/>
  <c r="V25" i="75"/>
  <c r="H25" i="75" s="1"/>
  <c r="V28" i="75"/>
  <c r="H28" i="75" s="1"/>
  <c r="V81" i="75"/>
  <c r="H81" i="75" s="1"/>
  <c r="V7" i="75"/>
  <c r="H7" i="75" s="1"/>
  <c r="V20" i="75"/>
  <c r="H20" i="75" s="1"/>
  <c r="V69" i="75"/>
  <c r="H69" i="75" s="1"/>
  <c r="V18" i="75"/>
  <c r="H18" i="75" s="1"/>
  <c r="V11" i="75"/>
  <c r="H11" i="75" s="1"/>
  <c r="V86" i="75"/>
  <c r="H86" i="75" s="1"/>
  <c r="V15" i="75"/>
  <c r="H15" i="75" s="1"/>
  <c r="V65" i="75"/>
  <c r="H65" i="75" s="1"/>
  <c r="V90" i="75"/>
  <c r="H90" i="75" s="1"/>
  <c r="V12" i="75"/>
  <c r="H12" i="75" s="1"/>
  <c r="V87" i="75"/>
  <c r="H87" i="75" s="1"/>
  <c r="V43" i="75"/>
  <c r="H43" i="75" s="1"/>
  <c r="V67" i="75"/>
  <c r="H67" i="75" s="1"/>
  <c r="V73" i="75"/>
  <c r="H73" i="75" s="1"/>
  <c r="V74" i="75"/>
  <c r="H74" i="75" s="1"/>
  <c r="V42" i="75"/>
  <c r="H42" i="75" s="1"/>
  <c r="V41" i="75"/>
  <c r="H41" i="75" s="1"/>
  <c r="V14" i="75"/>
  <c r="H14" i="75" s="1"/>
  <c r="V56" i="75"/>
  <c r="H56" i="75" s="1"/>
  <c r="V82" i="75"/>
  <c r="H82" i="75" s="1"/>
  <c r="V60" i="75"/>
  <c r="H60" i="75" s="1"/>
  <c r="V78" i="75"/>
  <c r="H78" i="75" s="1"/>
  <c r="V85" i="75"/>
  <c r="H85" i="75" s="1"/>
  <c r="V68" i="75"/>
  <c r="H68" i="75" s="1"/>
  <c r="V75" i="75"/>
  <c r="H75" i="75" s="1"/>
  <c r="V39" i="75"/>
  <c r="H39" i="75" s="1"/>
  <c r="V93" i="75"/>
  <c r="H93" i="75" s="1"/>
  <c r="V76" i="75"/>
  <c r="H76" i="75" s="1"/>
  <c r="V54" i="75"/>
  <c r="H54" i="75" s="1"/>
  <c r="V70" i="75"/>
  <c r="H70" i="75" s="1"/>
  <c r="V5" i="75"/>
  <c r="V38" i="75"/>
  <c r="H38" i="75" s="1"/>
  <c r="V95" i="75"/>
  <c r="H95" i="75" s="1"/>
  <c r="V48" i="75"/>
  <c r="H48" i="75" s="1"/>
  <c r="V22" i="75"/>
  <c r="H22" i="75" s="1"/>
  <c r="V57" i="75"/>
  <c r="H57" i="75" s="1"/>
  <c r="V44" i="75"/>
  <c r="H44" i="75" s="1"/>
  <c r="V37" i="75"/>
  <c r="H37" i="75" s="1"/>
  <c r="V40" i="75"/>
  <c r="H40" i="75" s="1"/>
  <c r="V58" i="75"/>
  <c r="H58" i="75" s="1"/>
  <c r="V33" i="75"/>
  <c r="H33" i="75" s="1"/>
  <c r="V83" i="75"/>
  <c r="H83" i="75" s="1"/>
  <c r="V61" i="75"/>
  <c r="H61" i="75" s="1"/>
  <c r="V80" i="75"/>
  <c r="H80" i="75" s="1"/>
  <c r="V9" i="75"/>
  <c r="H9" i="75" s="1"/>
  <c r="V8" i="75"/>
  <c r="H8" i="75" s="1"/>
  <c r="V34" i="75"/>
  <c r="H34" i="75" s="1"/>
  <c r="V94" i="75"/>
  <c r="H94" i="75" s="1"/>
  <c r="V52" i="75"/>
  <c r="H52" i="75" s="1"/>
  <c r="V96" i="75"/>
  <c r="H96" i="75" s="1"/>
  <c r="V92" i="75"/>
  <c r="H92" i="75" s="1"/>
  <c r="V26" i="75"/>
  <c r="H26" i="75" s="1"/>
  <c r="V29" i="75"/>
  <c r="H29" i="75" s="1"/>
  <c r="V21" i="75"/>
  <c r="H21" i="75" s="1"/>
  <c r="V88" i="75"/>
  <c r="H88" i="75" s="1"/>
  <c r="V89" i="75"/>
  <c r="H89" i="75" s="1"/>
  <c r="V10" i="75"/>
  <c r="H10" i="75" s="1"/>
  <c r="V72" i="75"/>
  <c r="H72" i="75" s="1"/>
  <c r="V6" i="75"/>
  <c r="H6" i="75" s="1"/>
  <c r="V32" i="75"/>
  <c r="H32" i="75" s="1"/>
  <c r="V27" i="75"/>
  <c r="H27" i="75" s="1"/>
  <c r="V66" i="75"/>
  <c r="H66" i="75" s="1"/>
  <c r="V49" i="75"/>
  <c r="H49" i="75" s="1"/>
  <c r="V59" i="75"/>
  <c r="H59" i="75" s="1"/>
  <c r="V55" i="75"/>
  <c r="H55" i="75" s="1"/>
  <c r="V23" i="75"/>
  <c r="H23" i="75" s="1"/>
  <c r="V91" i="75"/>
  <c r="H91" i="75" s="1"/>
  <c r="V62" i="75"/>
  <c r="H62" i="75" s="1"/>
  <c r="V63" i="75"/>
  <c r="H63" i="75" s="1"/>
  <c r="V84" i="75"/>
  <c r="H84" i="75" s="1"/>
  <c r="V31" i="75"/>
  <c r="H31" i="75" s="1"/>
  <c r="V46" i="75"/>
  <c r="H46" i="75" s="1"/>
  <c r="V16" i="75"/>
  <c r="H16" i="75" s="1"/>
  <c r="V77" i="75"/>
  <c r="H77" i="75" s="1"/>
  <c r="V17" i="75"/>
  <c r="H17" i="75" s="1"/>
  <c r="V50" i="75"/>
  <c r="H50" i="75" s="1"/>
  <c r="V19" i="75"/>
  <c r="H19" i="75" s="1"/>
  <c r="V13" i="75"/>
  <c r="H13" i="75" s="1"/>
  <c r="V45" i="75"/>
  <c r="H45" i="75" s="1"/>
  <c r="V24" i="75"/>
  <c r="H24" i="75" s="1"/>
  <c r="V64" i="75"/>
  <c r="H64" i="75" s="1"/>
  <c r="V35" i="75"/>
  <c r="H35" i="75" s="1"/>
  <c r="V30" i="75"/>
  <c r="H30" i="75" s="1"/>
  <c r="V79" i="75"/>
  <c r="H79" i="75" s="1"/>
  <c r="V36" i="75"/>
  <c r="H36" i="75" s="1"/>
  <c r="V47" i="75"/>
  <c r="H47" i="75" s="1"/>
  <c r="E5" i="69"/>
  <c r="H51" i="75"/>
  <c r="Y39" i="78" l="1"/>
  <c r="Z39" i="78" s="1"/>
  <c r="J37" i="78" s="1"/>
  <c r="Y37" i="78"/>
  <c r="Z37" i="78" s="1"/>
  <c r="Y43" i="78"/>
  <c r="Z43" i="78" s="1"/>
  <c r="Y34" i="78"/>
  <c r="Z34" i="78" s="1"/>
  <c r="Y90" i="78"/>
  <c r="Z90" i="78" s="1"/>
  <c r="Y95" i="78"/>
  <c r="Z95" i="78" s="1"/>
  <c r="Y61" i="78"/>
  <c r="Z61" i="78" s="1"/>
  <c r="Y33" i="78"/>
  <c r="Z33" i="78" s="1"/>
  <c r="Y66" i="78"/>
  <c r="Z66" i="78" s="1"/>
  <c r="Y36" i="78"/>
  <c r="Z36" i="78" s="1"/>
  <c r="Y41" i="78"/>
  <c r="Z41" i="78" s="1"/>
  <c r="Y42" i="78"/>
  <c r="Z42" i="78" s="1"/>
  <c r="Y89" i="78"/>
  <c r="Z89" i="78" s="1"/>
  <c r="Y58" i="78"/>
  <c r="Z58" i="78" s="1"/>
  <c r="Y103" i="78"/>
  <c r="Z103" i="78" s="1"/>
  <c r="J41" i="78" s="1"/>
  <c r="Y78" i="78"/>
  <c r="Z78" i="78" s="1"/>
  <c r="Y101" i="78"/>
  <c r="Z101" i="78" s="1"/>
  <c r="J101" i="78" s="1"/>
  <c r="Y72" i="78"/>
  <c r="Z72" i="78" s="1"/>
  <c r="Y17" i="78"/>
  <c r="Z17" i="78" s="1"/>
  <c r="Y84" i="78"/>
  <c r="Z84" i="78" s="1"/>
  <c r="Y80" i="78"/>
  <c r="Z80" i="78" s="1"/>
  <c r="Y77" i="78"/>
  <c r="Z77" i="78" s="1"/>
  <c r="Y114" i="78"/>
  <c r="Z114" i="78" s="1"/>
  <c r="J114" i="78" s="1"/>
  <c r="Y76" i="78"/>
  <c r="Z76" i="78" s="1"/>
  <c r="Y44" i="78"/>
  <c r="Z44" i="78" s="1"/>
  <c r="J42" i="78" s="1"/>
  <c r="Y62" i="78"/>
  <c r="Z62" i="78" s="1"/>
  <c r="Y124" i="78"/>
  <c r="Z124" i="78" s="1"/>
  <c r="J124" i="78" s="1"/>
  <c r="Y117" i="78"/>
  <c r="Z117" i="78" s="1"/>
  <c r="J117" i="78" s="1"/>
  <c r="Y10" i="78"/>
  <c r="Z10" i="78" s="1"/>
  <c r="J78" i="78" s="1"/>
  <c r="Y23" i="78"/>
  <c r="Z23" i="78" s="1"/>
  <c r="Y65" i="78"/>
  <c r="Z65" i="78" s="1"/>
  <c r="Y53" i="78"/>
  <c r="Z53" i="78" s="1"/>
  <c r="Y83" i="78"/>
  <c r="Z83" i="78" s="1"/>
  <c r="Y121" i="78"/>
  <c r="Z121" i="78" s="1"/>
  <c r="J121" i="78" s="1"/>
  <c r="Y112" i="78"/>
  <c r="Z112" i="78" s="1"/>
  <c r="Y102" i="78"/>
  <c r="Z102" i="78" s="1"/>
  <c r="Y70" i="78"/>
  <c r="Z70" i="78" s="1"/>
  <c r="Y27" i="78"/>
  <c r="Z27" i="78" s="1"/>
  <c r="Y46" i="78"/>
  <c r="Z46" i="78" s="1"/>
  <c r="Y91" i="78"/>
  <c r="Z91" i="78" s="1"/>
  <c r="Y22" i="78"/>
  <c r="Z22" i="78" s="1"/>
  <c r="Y57" i="78"/>
  <c r="Z57" i="78" s="1"/>
  <c r="Y108" i="78"/>
  <c r="Z108" i="78" s="1"/>
  <c r="Y26" i="78"/>
  <c r="Z26" i="78" s="1"/>
  <c r="Y111" i="78"/>
  <c r="Z111" i="78" s="1"/>
  <c r="Y16" i="78"/>
  <c r="Z16" i="78" s="1"/>
  <c r="Y18" i="78"/>
  <c r="Z18" i="78" s="1"/>
  <c r="Y68" i="78"/>
  <c r="Z68" i="78" s="1"/>
  <c r="Y7" i="78"/>
  <c r="Z7" i="78" s="1"/>
  <c r="Y120" i="78"/>
  <c r="Z120" i="78" s="1"/>
  <c r="J120" i="78" s="1"/>
  <c r="Y118" i="78"/>
  <c r="Z118" i="78" s="1"/>
  <c r="J118" i="78" s="1"/>
  <c r="Y110" i="78"/>
  <c r="Z110" i="78" s="1"/>
  <c r="Y54" i="78"/>
  <c r="Z54" i="78" s="1"/>
  <c r="J34" i="78" s="1"/>
  <c r="Y9" i="78"/>
  <c r="Z9" i="78" s="1"/>
  <c r="Y24" i="78"/>
  <c r="Z24" i="78" s="1"/>
  <c r="Y87" i="78"/>
  <c r="Z87" i="78" s="1"/>
  <c r="J44" i="78" s="1"/>
  <c r="Y116" i="78"/>
  <c r="Z116" i="78" s="1"/>
  <c r="J116" i="78" s="1"/>
  <c r="Y119" i="78"/>
  <c r="Z119" i="78" s="1"/>
  <c r="J119" i="78" s="1"/>
  <c r="Y60" i="78"/>
  <c r="Z60" i="78" s="1"/>
  <c r="J72" i="78" s="1"/>
  <c r="Y6" i="78"/>
  <c r="Z6" i="78" s="1"/>
  <c r="J70" i="78" s="1"/>
  <c r="Y86" i="78"/>
  <c r="Z86" i="78" s="1"/>
  <c r="Y75" i="78"/>
  <c r="Z75" i="78" s="1"/>
  <c r="J61" i="78" s="1"/>
  <c r="Y81" i="78"/>
  <c r="Z81" i="78" s="1"/>
  <c r="J103" i="78" s="1"/>
  <c r="Y115" i="78"/>
  <c r="Z115" i="78" s="1"/>
  <c r="J115" i="78" s="1"/>
  <c r="Y69" i="78"/>
  <c r="Z69" i="78" s="1"/>
  <c r="J65" i="78" s="1"/>
  <c r="Y104" i="78"/>
  <c r="Z104" i="78" s="1"/>
  <c r="Y15" i="78"/>
  <c r="Z15" i="78" s="1"/>
  <c r="J57" i="78" s="1"/>
  <c r="Y98" i="78"/>
  <c r="Z98" i="78" s="1"/>
  <c r="Y48" i="78"/>
  <c r="Z48" i="78" s="1"/>
  <c r="J77" i="78" s="1"/>
  <c r="Y94" i="78"/>
  <c r="Z94" i="78" s="1"/>
  <c r="J108" i="78" s="1"/>
  <c r="Y32" i="78"/>
  <c r="Z32" i="78" s="1"/>
  <c r="Y67" i="78"/>
  <c r="Z67" i="78" s="1"/>
  <c r="J90" i="78" s="1"/>
  <c r="Y19" i="78"/>
  <c r="Z19" i="78" s="1"/>
  <c r="J9" i="78" s="1"/>
  <c r="Y31" i="78"/>
  <c r="Z31" i="78" s="1"/>
  <c r="J80" i="78" s="1"/>
  <c r="Y106" i="78"/>
  <c r="Z106" i="78" s="1"/>
  <c r="J66" i="78" s="1"/>
  <c r="Y93" i="78"/>
  <c r="Z93" i="78" s="1"/>
  <c r="Y113" i="78"/>
  <c r="Z113" i="78" s="1"/>
  <c r="J113" i="78" s="1"/>
  <c r="Y97" i="78"/>
  <c r="Z97" i="78" s="1"/>
  <c r="J89" i="78" s="1"/>
  <c r="Y20" i="78"/>
  <c r="Z20" i="78" s="1"/>
  <c r="J15" i="78" s="1"/>
  <c r="Y88" i="78"/>
  <c r="Z88" i="78" s="1"/>
  <c r="Y35" i="78"/>
  <c r="Z35" i="78" s="1"/>
  <c r="Y8" i="78"/>
  <c r="Z8" i="78" s="1"/>
  <c r="J6" i="78" s="1"/>
  <c r="Y50" i="78"/>
  <c r="Z50" i="78" s="1"/>
  <c r="J91" i="78" s="1"/>
  <c r="Y74" i="78"/>
  <c r="Z74" i="78" s="1"/>
  <c r="J23" i="78" s="1"/>
  <c r="Y123" i="78"/>
  <c r="Z123" i="78" s="1"/>
  <c r="J123" i="78" s="1"/>
  <c r="Y100" i="78"/>
  <c r="Z100" i="78" s="1"/>
  <c r="J86" i="78" s="1"/>
  <c r="Y109" i="78"/>
  <c r="Z109" i="78" s="1"/>
  <c r="J112" i="78" s="1"/>
  <c r="Y29" i="78"/>
  <c r="Z29" i="78" s="1"/>
  <c r="J43" i="78" s="1"/>
  <c r="Y56" i="78"/>
  <c r="Z56" i="78" s="1"/>
  <c r="Y25" i="78"/>
  <c r="Z25" i="78" s="1"/>
  <c r="Y5" i="78"/>
  <c r="Z5" i="78" s="1"/>
  <c r="Y13" i="78"/>
  <c r="Z13" i="78" s="1"/>
  <c r="J31" i="78" s="1"/>
  <c r="Y47" i="78"/>
  <c r="Z47" i="78" s="1"/>
  <c r="J53" i="78" s="1"/>
  <c r="Y85" i="78"/>
  <c r="Z85" i="78" s="1"/>
  <c r="Y30" i="78"/>
  <c r="Z30" i="78" s="1"/>
  <c r="J54" i="78" s="1"/>
  <c r="Y52" i="78"/>
  <c r="Z52" i="78" s="1"/>
  <c r="J82" i="78" s="1"/>
  <c r="Y28" i="78"/>
  <c r="Z28" i="78" s="1"/>
  <c r="J56" i="78" s="1"/>
  <c r="Y51" i="78"/>
  <c r="Z51" i="78" s="1"/>
  <c r="J75" i="78" s="1"/>
  <c r="Y45" i="78"/>
  <c r="Z45" i="78" s="1"/>
  <c r="J104" i="78" s="1"/>
  <c r="Y96" i="78"/>
  <c r="Z96" i="78" s="1"/>
  <c r="J40" i="78" s="1"/>
  <c r="Y40" i="78"/>
  <c r="Z40" i="78" s="1"/>
  <c r="J25" i="78" s="1"/>
  <c r="Y79" i="78"/>
  <c r="Z79" i="78" s="1"/>
  <c r="J26" i="78" s="1"/>
  <c r="Y82" i="78"/>
  <c r="Z82" i="78" s="1"/>
  <c r="J60" i="78" s="1"/>
  <c r="Y71" i="78"/>
  <c r="Z71" i="78" s="1"/>
  <c r="J16" i="78" s="1"/>
  <c r="Y59" i="78"/>
  <c r="Z59" i="78" s="1"/>
  <c r="J39" i="78" s="1"/>
  <c r="Y49" i="78"/>
  <c r="Z49" i="78" s="1"/>
  <c r="J28" i="78" s="1"/>
  <c r="Y99" i="78"/>
  <c r="Z99" i="78" s="1"/>
  <c r="J98" i="78" s="1"/>
  <c r="Y38" i="78"/>
  <c r="Z38" i="78" s="1"/>
  <c r="J88" i="78" s="1"/>
  <c r="Y92" i="78"/>
  <c r="Z92" i="78" s="1"/>
  <c r="J36" i="78" s="1"/>
  <c r="Y73" i="78"/>
  <c r="Z73" i="78" s="1"/>
  <c r="Y14" i="78"/>
  <c r="Z14" i="78" s="1"/>
  <c r="J58" i="78" s="1"/>
  <c r="Y11" i="78"/>
  <c r="Z11" i="78" s="1"/>
  <c r="J30" i="78" s="1"/>
  <c r="Y21" i="78"/>
  <c r="Z21" i="78" s="1"/>
  <c r="J83" i="78" s="1"/>
  <c r="Y64" i="78"/>
  <c r="Z64" i="78" s="1"/>
  <c r="J84" i="78" s="1"/>
  <c r="Y63" i="78"/>
  <c r="Z63" i="78" s="1"/>
  <c r="J93" i="78" s="1"/>
  <c r="Y12" i="78"/>
  <c r="Z12" i="78" s="1"/>
  <c r="J33" i="78" s="1"/>
  <c r="Y107" i="78"/>
  <c r="Z107" i="78" s="1"/>
  <c r="J110" i="78" s="1"/>
  <c r="Y122" i="78"/>
  <c r="Z122" i="78" s="1"/>
  <c r="J122" i="78" s="1"/>
  <c r="Y105" i="78"/>
  <c r="Z105" i="78" s="1"/>
  <c r="J111" i="78" s="1"/>
  <c r="Y55" i="78"/>
  <c r="Z55" i="78" s="1"/>
  <c r="J47" i="78" s="1"/>
  <c r="Y125" i="78"/>
  <c r="Z125" i="78" s="1"/>
  <c r="E14" i="69"/>
  <c r="E13" i="62"/>
  <c r="E8" i="69"/>
  <c r="E12" i="62"/>
  <c r="E7" i="69"/>
  <c r="E11" i="62"/>
  <c r="E15" i="69"/>
  <c r="E10" i="62"/>
  <c r="E16" i="62"/>
  <c r="E6" i="69"/>
  <c r="E9" i="69"/>
  <c r="H5" i="75"/>
  <c r="J79" i="78" l="1"/>
  <c r="J74" i="78"/>
  <c r="J50" i="78"/>
  <c r="J106" i="78"/>
  <c r="J94" i="78"/>
  <c r="J20" i="78"/>
  <c r="J12" i="78"/>
  <c r="J21" i="78"/>
  <c r="J27" i="78"/>
  <c r="J68" i="78"/>
  <c r="J48" i="78"/>
  <c r="J62" i="78"/>
  <c r="J105" i="78"/>
  <c r="J69" i="78"/>
  <c r="J81" i="78"/>
  <c r="J13" i="78"/>
  <c r="J35" i="78"/>
  <c r="J99" i="78"/>
  <c r="J7" i="78"/>
  <c r="J87" i="78"/>
  <c r="J45" i="78"/>
  <c r="J102" i="78"/>
  <c r="J51" i="78"/>
  <c r="J64" i="78"/>
  <c r="J49" i="78"/>
  <c r="J63" i="78"/>
  <c r="J95" i="78"/>
  <c r="J71" i="78"/>
  <c r="J59" i="78"/>
  <c r="J11" i="78"/>
  <c r="J14" i="78"/>
  <c r="J24" i="78"/>
  <c r="J85" i="78"/>
  <c r="J38" i="78"/>
  <c r="J5" i="78"/>
  <c r="J19" i="78"/>
  <c r="J55" i="78"/>
  <c r="J32" i="78"/>
  <c r="J46" i="78"/>
  <c r="J76" i="78"/>
  <c r="J67" i="78"/>
  <c r="J10" i="78"/>
  <c r="J92" i="78"/>
  <c r="J73" i="78"/>
  <c r="J107" i="78"/>
  <c r="J97" i="78"/>
  <c r="J8" i="78"/>
  <c r="J109" i="78"/>
  <c r="J96" i="78"/>
  <c r="J18" i="78"/>
  <c r="J52" i="78"/>
  <c r="J22" i="78"/>
  <c r="J100" i="78"/>
  <c r="J29" i="78"/>
  <c r="J17" i="78"/>
</calcChain>
</file>

<file path=xl/sharedStrings.xml><?xml version="1.0" encoding="utf-8"?>
<sst xmlns="http://schemas.openxmlformats.org/spreadsheetml/2006/main" count="986" uniqueCount="328">
  <si>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</si>
  <si>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</si>
  <si>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</si>
  <si>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</si>
  <si>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</si>
  <si>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</si>
  <si>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</si>
  <si>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</si>
  <si>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</si>
  <si>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</si>
  <si>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</si>
  <si>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</si>
  <si>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</si>
  <si>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</si>
  <si>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</si>
  <si>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</si>
  <si>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</si>
  <si>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</si>
  <si>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</si>
  <si>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</si>
  <si>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</si>
  <si>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</si>
  <si>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</si>
  <si>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</si>
  <si>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</si>
  <si>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</si>
  <si>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</si>
  <si>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</si>
  <si>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</si>
  <si>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</si>
  <si>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</si>
  <si>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</si>
  <si>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</si>
  <si>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</si>
  <si>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</si>
  <si>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</si>
  <si>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</si>
  <si>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</si>
  <si>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</si>
  <si>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</si>
  <si>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</si>
  <si>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</si>
  <si>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</si>
  <si>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</si>
  <si>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</si>
  <si>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</si>
  <si>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</si>
  <si>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</si>
  <si>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</si>
  <si>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</si>
  <si>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</si>
  <si>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</si>
  <si>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</si>
  <si>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</si>
  <si>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</si>
  <si>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</si>
  <si>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</si>
  <si>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</si>
  <si>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</si>
  <si>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</si>
  <si>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</si>
  <si>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</si>
  <si>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</si>
  <si>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</si>
  <si>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</si>
  <si>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</si>
  <si>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</si>
  <si>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</si>
  <si>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</si>
  <si>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</si>
  <si>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</si>
  <si>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</si>
  <si>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</si>
  <si>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</si>
  <si>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</si>
  <si>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</si>
  <si>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</si>
  <si>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</si>
  <si>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</si>
  <si>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</si>
  <si>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</si>
  <si>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</si>
  <si>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</si>
  <si>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</si>
  <si>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</si>
  <si>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</si>
  <si>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</si>
  <si>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</si>
  <si>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</si>
  <si>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</si>
  <si>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</si>
  <si>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</si>
  <si>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</si>
  <si>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</si>
  <si>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</si>
  <si>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</si>
  <si>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</si>
  <si>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</si>
  <si>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</si>
  <si>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</si>
  <si>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</si>
  <si>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</si>
  <si>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</si>
  <si>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</si>
  <si>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</si>
  <si>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</si>
  <si>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</si>
  <si>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</si>
  <si>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</si>
  <si>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</si>
  <si>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</si>
  <si>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</si>
  <si>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</si>
  <si>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</si>
  <si>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</si>
  <si>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</si>
  <si>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</si>
  <si>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</si>
  <si>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</si>
  <si>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</si>
  <si>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</si>
  <si>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</si>
  <si>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</si>
  <si>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</si>
  <si>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</si>
  <si>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</si>
  <si>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</si>
  <si>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</si>
  <si>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</si>
  <si>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</si>
  <si>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</si>
  <si>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</si>
  <si>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</si>
  <si>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</si>
  <si>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</si>
  <si>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</si>
  <si>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</si>
  <si>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</si>
  <si>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klikni na sipku pri Por(stlpec H) a daj zoradit od najmensieho po najvacsie</t>
  </si>
  <si>
    <t>MMSR LRU -</t>
  </si>
  <si>
    <t>PRETEKY č. 1</t>
  </si>
  <si>
    <t>PRETEKY č.  2</t>
  </si>
  <si>
    <t xml:space="preserve">MsO - MO - Názov Tímu </t>
  </si>
  <si>
    <t xml:space="preserve">Miesto preteku: </t>
  </si>
  <si>
    <t xml:space="preserve">Dátum: </t>
  </si>
  <si>
    <t>PORADIE PO 2.KOLE</t>
  </si>
  <si>
    <t>P3</t>
  </si>
  <si>
    <t>PRETEK 3</t>
  </si>
  <si>
    <t>Sereď -Feeder team Sereď</t>
  </si>
  <si>
    <t>Hašuk Peter</t>
  </si>
  <si>
    <t>Černák Peter</t>
  </si>
  <si>
    <t>Scheibenreif Ľudovít</t>
  </si>
  <si>
    <t>Hason Marián</t>
  </si>
  <si>
    <t>Hojstrič Vladimír</t>
  </si>
  <si>
    <t>Pavle Slavomír</t>
  </si>
  <si>
    <t>Smaha Jiří</t>
  </si>
  <si>
    <t>Nové Zámky  Maros-Mix Tubertini</t>
  </si>
  <si>
    <t>Szikonya Kristián</t>
  </si>
  <si>
    <t>Poročák Peter</t>
  </si>
  <si>
    <t>Gergel Marek</t>
  </si>
  <si>
    <t>Almási Tibor</t>
  </si>
  <si>
    <t>Hlohovec - Browvning</t>
  </si>
  <si>
    <t>Haššo Jaroslav</t>
  </si>
  <si>
    <t>Kriška Branislav</t>
  </si>
  <si>
    <t>Haššo Martin</t>
  </si>
  <si>
    <t>Kopinec David</t>
  </si>
  <si>
    <t>Dolný Kubín - Robinson</t>
  </si>
  <si>
    <t>Púčik Jozef</t>
  </si>
  <si>
    <t>Gajdošík Rudolf</t>
  </si>
  <si>
    <t>Kosmeľ Miroslav</t>
  </si>
  <si>
    <t>Vajdulák Leonard</t>
  </si>
  <si>
    <t>Nová Baňa - Masterfish</t>
  </si>
  <si>
    <t>Rovenský Denis</t>
  </si>
  <si>
    <t>Rovenský Ivan</t>
  </si>
  <si>
    <t>Mindák Tomáš</t>
  </si>
  <si>
    <t>Šimko Jozef</t>
  </si>
  <si>
    <t>Molnár Róbert</t>
  </si>
  <si>
    <t>Dunajská Streda - Golden feeder team</t>
  </si>
  <si>
    <t>Borsányi Peter</t>
  </si>
  <si>
    <t>Kiss Rudolf</t>
  </si>
  <si>
    <t>Horváth Oszkár</t>
  </si>
  <si>
    <t>Szabó Ladislav</t>
  </si>
  <si>
    <t>Košice C - Sensas</t>
  </si>
  <si>
    <t>Hirjak Peter</t>
  </si>
  <si>
    <t>Ninčák Martin</t>
  </si>
  <si>
    <t>Beniš Ján</t>
  </si>
  <si>
    <t>Košice D - Tubertini</t>
  </si>
  <si>
    <t>Molnár Patrik</t>
  </si>
  <si>
    <t>Kovalkovič Gabriel</t>
  </si>
  <si>
    <t>Breuer Richard</t>
  </si>
  <si>
    <t>Ponya Alexander</t>
  </si>
  <si>
    <t>Dóka Pavol</t>
  </si>
  <si>
    <t>Palinkáš Milan</t>
  </si>
  <si>
    <t>Matula Pavol</t>
  </si>
  <si>
    <t>Hikkel Imrich</t>
  </si>
  <si>
    <t>Karvaš Kamil</t>
  </si>
  <si>
    <t>Korman Patrik</t>
  </si>
  <si>
    <t>Komárno -Tubertini</t>
  </si>
  <si>
    <t>Hodek Oto</t>
  </si>
  <si>
    <t>Beke Zoltán</t>
  </si>
  <si>
    <t>Paksi Nick</t>
  </si>
  <si>
    <t xml:space="preserve">Považská Bystrica A  Browning </t>
  </si>
  <si>
    <t>Zelenák Milan</t>
  </si>
  <si>
    <t>Slamka Marek</t>
  </si>
  <si>
    <t>Križan Martin</t>
  </si>
  <si>
    <t>Buchan Matej</t>
  </si>
  <si>
    <t>Hirjak Miroslav</t>
  </si>
  <si>
    <t>Chandoga Peter</t>
  </si>
  <si>
    <t>Perbecký Ivan</t>
  </si>
  <si>
    <t>Buchan Vladimír</t>
  </si>
  <si>
    <t>Milošovič Martin</t>
  </si>
  <si>
    <t>Kasan Andrej</t>
  </si>
  <si>
    <t>Németh Norbert</t>
  </si>
  <si>
    <t>Bartakovics Richard</t>
  </si>
  <si>
    <t>Dunajská Streda  Szenzal</t>
  </si>
  <si>
    <t>Tomanovics Alexand</t>
  </si>
  <si>
    <t>Tuka František</t>
  </si>
  <si>
    <t>Gyurkovits Jozef</t>
  </si>
  <si>
    <t>Pavelka Roman st</t>
  </si>
  <si>
    <t>Pavelka Roman ml</t>
  </si>
  <si>
    <t>Madro Pavol</t>
  </si>
  <si>
    <t>Psota Igor</t>
  </si>
  <si>
    <t>Kriška Jakub</t>
  </si>
  <si>
    <t>II</t>
  </si>
  <si>
    <t>III</t>
  </si>
  <si>
    <t>Czechoslovakia feeder team</t>
  </si>
  <si>
    <t>Šabata Jakub</t>
  </si>
  <si>
    <t>Filák František</t>
  </si>
  <si>
    <t>Janečka Martin</t>
  </si>
  <si>
    <t>Machata Peter</t>
  </si>
  <si>
    <t>Gabona Marek</t>
  </si>
  <si>
    <t>Beniš Peter</t>
  </si>
  <si>
    <t>Starec Erik</t>
  </si>
  <si>
    <t>Škovran Róbert</t>
  </si>
  <si>
    <t>Deskás Gejza</t>
  </si>
  <si>
    <t>Vígh Jozef</t>
  </si>
  <si>
    <t xml:space="preserve">Galanta -Sensas </t>
  </si>
  <si>
    <t>Tárnok Ján</t>
  </si>
  <si>
    <t>Földes Zoltán</t>
  </si>
  <si>
    <t>Jamborek Tomáš</t>
  </si>
  <si>
    <t>Brašen Pavol</t>
  </si>
  <si>
    <t>Piešťany - Energofish</t>
  </si>
  <si>
    <t>Szelle Norbert</t>
  </si>
  <si>
    <t>Dunajská Lužná MVDE</t>
  </si>
  <si>
    <t>Konopásek Josef</t>
  </si>
  <si>
    <t>Šurany Colmic</t>
  </si>
  <si>
    <t>Drozdík Gabriel</t>
  </si>
  <si>
    <t>Póda András</t>
  </si>
  <si>
    <t>Kurcsik Attila</t>
  </si>
  <si>
    <t>Koleno Peter</t>
  </si>
  <si>
    <t>Košice Browning</t>
  </si>
  <si>
    <t>Petróci Martin</t>
  </si>
  <si>
    <t>Šrámek Maroš</t>
  </si>
  <si>
    <t>Mórocz Peter</t>
  </si>
  <si>
    <t>Jusinko Štefan</t>
  </si>
  <si>
    <t>Miškovič Csaba</t>
  </si>
  <si>
    <t>Štúrovo B.</t>
  </si>
  <si>
    <t>Šulci Marián</t>
  </si>
  <si>
    <t>Góra Reginald</t>
  </si>
  <si>
    <t>Valent Patrik</t>
  </si>
  <si>
    <t>Kovács Gabriel</t>
  </si>
  <si>
    <t>Teszár Gergely</t>
  </si>
  <si>
    <t>Štúrovo Timar mix Maver</t>
  </si>
  <si>
    <t>Juhász Zoltán</t>
  </si>
  <si>
    <t>Tóth Tibor</t>
  </si>
  <si>
    <t>Szücs Ákos</t>
  </si>
  <si>
    <t>Gáspár József</t>
  </si>
  <si>
    <t>Senec</t>
  </si>
  <si>
    <t>Vanya József</t>
  </si>
  <si>
    <t>Hamerlík Tomáš</t>
  </si>
  <si>
    <t>Michlík Milan</t>
  </si>
  <si>
    <t>Topoľníky Arapaima</t>
  </si>
  <si>
    <t>Sárai Štefan</t>
  </si>
  <si>
    <t>Bögi Patrik</t>
  </si>
  <si>
    <t>Czajlík Karol</t>
  </si>
  <si>
    <t>Szerencsés Roman</t>
  </si>
  <si>
    <t>Matus Ladislav</t>
  </si>
  <si>
    <t>I</t>
  </si>
  <si>
    <t>IV</t>
  </si>
  <si>
    <t>V</t>
  </si>
  <si>
    <t>A</t>
  </si>
  <si>
    <t>B</t>
  </si>
  <si>
    <t>E</t>
  </si>
  <si>
    <t>F</t>
  </si>
  <si>
    <t>G</t>
  </si>
  <si>
    <t>H</t>
  </si>
  <si>
    <t>J</t>
  </si>
  <si>
    <t>K</t>
  </si>
  <si>
    <t>L</t>
  </si>
  <si>
    <t>M</t>
  </si>
  <si>
    <t>N</t>
  </si>
  <si>
    <t>O</t>
  </si>
  <si>
    <t>P</t>
  </si>
  <si>
    <t>R</t>
  </si>
  <si>
    <t>S</t>
  </si>
  <si>
    <t>T</t>
  </si>
  <si>
    <t>U</t>
  </si>
  <si>
    <t>Galgóci Miloš</t>
  </si>
  <si>
    <t>Bratislava I.- AWA-S</t>
  </si>
  <si>
    <t>Bratislava II. - Trabucco</t>
  </si>
  <si>
    <t>Bratislava V. - Abramis A</t>
  </si>
  <si>
    <t>Bratislava V. - Abramis B</t>
  </si>
  <si>
    <t>Divéky Jozef</t>
  </si>
  <si>
    <t>Jarábek Attila</t>
  </si>
  <si>
    <t>Dulay Samuel</t>
  </si>
  <si>
    <t>Hollý Miroslav</t>
  </si>
  <si>
    <t>Szilvási Szilárd</t>
  </si>
  <si>
    <t>Hossú Tamás</t>
  </si>
  <si>
    <t>MSR LRU - FEE</t>
  </si>
  <si>
    <r>
      <t xml:space="preserve"> </t>
    </r>
    <r>
      <rPr>
        <sz val="14"/>
        <rFont val="Times New Roman"/>
        <family val="1"/>
        <charset val="238"/>
      </rPr>
      <t>Miesto pretekov</t>
    </r>
    <r>
      <rPr>
        <b/>
        <sz val="14"/>
        <rFont val="Times New Roman"/>
        <family val="1"/>
        <charset val="238"/>
      </rPr>
      <t xml:space="preserve">:  VN Slňava         </t>
    </r>
    <r>
      <rPr>
        <sz val="14"/>
        <rFont val="Times New Roman"/>
        <family val="1"/>
        <charset val="238"/>
      </rPr>
      <t xml:space="preserve"> Dátum : </t>
    </r>
    <r>
      <rPr>
        <b/>
        <sz val="14"/>
        <rFont val="Times New Roman"/>
        <family val="1"/>
        <charset val="238"/>
      </rPr>
      <t xml:space="preserve"> 28.8.2020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</si>
  <si>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 xml:space="preserve">Hlavný rozhodca :   Kubiš  Pavol       Garant RADY :  Lantaj Ján      Riaditeľ preteku :  </t>
  </si>
  <si>
    <t>MSR LRU FEE</t>
  </si>
  <si>
    <r>
      <t xml:space="preserve"> </t>
    </r>
    <r>
      <rPr>
        <sz val="14"/>
        <rFont val="Times New Roman"/>
        <family val="1"/>
        <charset val="238"/>
      </rPr>
      <t>Miesto pretekov</t>
    </r>
    <r>
      <rPr>
        <b/>
        <sz val="14"/>
        <rFont val="Times New Roman"/>
        <family val="1"/>
        <charset val="238"/>
      </rPr>
      <t xml:space="preserve">:  VN Sĺňava      </t>
    </r>
    <r>
      <rPr>
        <sz val="14"/>
        <rFont val="Times New Roman"/>
        <family val="1"/>
        <charset val="238"/>
      </rPr>
      <t xml:space="preserve"> Dátum : </t>
    </r>
    <r>
      <rPr>
        <b/>
        <sz val="14"/>
        <rFont val="Times New Roman"/>
        <family val="1"/>
        <charset val="238"/>
      </rPr>
      <t xml:space="preserve">   29.8.2020                      </t>
    </r>
    <r>
      <rPr>
        <sz val="14"/>
        <rFont val="Times New Roman"/>
        <family val="1"/>
        <charset val="238"/>
      </rPr>
      <t>Poradie pretekov</t>
    </r>
    <r>
      <rPr>
        <b/>
        <sz val="14"/>
        <rFont val="Times New Roman"/>
        <family val="1"/>
        <charset val="238"/>
      </rPr>
      <t>:       2</t>
    </r>
    <r>
      <rPr>
        <b/>
        <sz val="20"/>
        <rFont val="Times New Roman"/>
        <family val="1"/>
        <charset val="238"/>
      </rPr>
      <t xml:space="preserve"> </t>
    </r>
  </si>
  <si>
    <t xml:space="preserve">Hlavný rozhodca :  Kubiš Pavol                   Garant RADY :    Lantaj Ján    Riaditeľ preteku : </t>
  </si>
  <si>
    <t>MSR LRU  FEE</t>
  </si>
  <si>
    <r>
      <t xml:space="preserve"> </t>
    </r>
    <r>
      <rPr>
        <sz val="14"/>
        <rFont val="Times New Roman"/>
        <family val="1"/>
        <charset val="238"/>
      </rPr>
      <t>Miesto pretekov</t>
    </r>
    <r>
      <rPr>
        <b/>
        <sz val="14"/>
        <rFont val="Times New Roman"/>
        <family val="1"/>
        <charset val="238"/>
      </rPr>
      <t xml:space="preserve">: VN Sĺňava       </t>
    </r>
    <r>
      <rPr>
        <sz val="14"/>
        <rFont val="Times New Roman"/>
        <family val="1"/>
        <charset val="238"/>
      </rPr>
      <t xml:space="preserve"> Dátum : </t>
    </r>
    <r>
      <rPr>
        <b/>
        <sz val="14"/>
        <rFont val="Times New Roman"/>
        <family val="1"/>
        <charset val="238"/>
      </rPr>
      <t xml:space="preserve">   30.8.2020                      </t>
    </r>
    <r>
      <rPr>
        <sz val="14"/>
        <rFont val="Times New Roman"/>
        <family val="1"/>
        <charset val="238"/>
      </rPr>
      <t>Poradie pretekov</t>
    </r>
    <r>
      <rPr>
        <b/>
        <sz val="14"/>
        <rFont val="Times New Roman"/>
        <family val="1"/>
        <charset val="238"/>
      </rPr>
      <t>:       3</t>
    </r>
  </si>
  <si>
    <t xml:space="preserve">Hlavný rozhodca : Kubiš Pavol                    Garant RADY :  Lantaj Ján      Riaditeľ preteku : </t>
  </si>
  <si>
    <t>MSR LRU - FEEDER 2020</t>
  </si>
  <si>
    <t>Hl.rozhodca: Kubiš Pavol       Garant: Lantaj Ján       Riaditeľ:</t>
  </si>
  <si>
    <t>312-313  ml alebo st. ?</t>
  </si>
  <si>
    <t>Ješ Ladislav</t>
  </si>
  <si>
    <t>Garay Kristof</t>
  </si>
  <si>
    <t>Breuer Juraj</t>
  </si>
  <si>
    <t>Slamka Erik</t>
  </si>
  <si>
    <t>Polák Karol</t>
  </si>
  <si>
    <t>Soóky Dominik</t>
  </si>
  <si>
    <t>Krekáč Juraj</t>
  </si>
  <si>
    <t>Pilek Patrik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</si>
</sst>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
      <sz val="8"/>
      <name val="Arial"/>
      <charset val="238"/>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19">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20" xfId="0" applyFont="1" applyBorder="1"/>
    <xf numFmtId="0" fontId="13" fillId="0" borderId="48" xfId="0" applyFont="1"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14" xfId="0" applyFont="1" applyBorder="1"/>
    <xf numFmtId="0" fontId="0" fillId="0" borderId="5" xfId="0"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8" xfId="0" applyFont="1" applyBorder="1"/>
    <xf numFmtId="0" fontId="3" fillId="0" borderId="76" xfId="0" applyFont="1" applyBorder="1" applyAlignment="1">
      <alignment vertical="center"/>
    </xf>
    <xf numFmtId="0" fontId="3" fillId="0" borderId="77" xfId="0"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1" fillId="0" borderId="42" xfId="0" applyFont="1" applyBorder="1" applyAlignment="1" applyProtection="1">
      <alignment horizontal="left"/>
      <protection locked="0" hidden="1"/>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applyBorder="1" applyAlignment="1">
      <alignment horizontal="center" vertical="center" wrapText="1"/>
    </xf>
    <xf numFmtId="0" fontId="11" fillId="0" borderId="72" xfId="0" applyFont="1" applyBorder="1" applyAlignment="1">
      <alignment horizontal="center" vertical="center"/>
    </xf>
    <xf numFmtId="3" fontId="11" fillId="0" borderId="72" xfId="0" applyNumberFormat="1" applyFont="1" applyBorder="1" applyAlignment="1">
      <alignment horizontal="center" vertical="center"/>
    </xf>
    <xf numFmtId="0" fontId="3" fillId="0" borderId="80" xfId="0" applyFont="1" applyBorder="1" applyAlignment="1">
      <alignment horizontal="center" vertical="center"/>
    </xf>
    <xf numFmtId="0" fontId="3" fillId="0" borderId="47" xfId="0" applyFont="1" applyBorder="1" applyAlignment="1">
      <alignment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0" fillId="0" borderId="17" xfId="0" applyBorder="1"/>
    <xf numFmtId="0" fontId="11" fillId="0" borderId="17" xfId="0" applyFont="1" applyBorder="1" applyAlignment="1">
      <alignment horizontal="center" vertical="center"/>
    </xf>
    <xf numFmtId="3" fontId="11" fillId="0" borderId="17" xfId="0" applyNumberFormat="1" applyFont="1" applyBorder="1" applyAlignment="1">
      <alignment horizontal="center" vertical="center"/>
    </xf>
    <xf numFmtId="0" fontId="0" fillId="0" borderId="72" xfId="0" applyBorder="1"/>
    <xf numFmtId="0" fontId="0" fillId="0" borderId="14" xfId="0" applyBorder="1"/>
    <xf numFmtId="0" fontId="11" fillId="0" borderId="14" xfId="0" applyFont="1" applyBorder="1" applyAlignment="1">
      <alignment horizontal="center" vertical="center"/>
    </xf>
    <xf numFmtId="3" fontId="11" fillId="0" borderId="14"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164" fontId="10" fillId="2" borderId="5" xfId="0" applyNumberFormat="1" applyFont="1" applyFill="1" applyBorder="1" applyAlignment="1" applyProtection="1">
      <alignment horizontal="center" vertical="center"/>
      <protection hidden="1"/>
    </xf>
    <xf numFmtId="164" fontId="10" fillId="0" borderId="5" xfId="0" applyNumberFormat="1" applyFont="1" applyFill="1" applyBorder="1" applyAlignment="1" applyProtection="1">
      <alignment horizontal="center" vertical="center"/>
      <protection hidden="1"/>
    </xf>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22" xfId="0" applyFont="1" applyBorder="1"/>
    <xf numFmtId="0" fontId="19" fillId="0" borderId="20" xfId="0" applyFont="1" applyBorder="1"/>
    <xf numFmtId="0" fontId="0" fillId="0" borderId="21" xfId="0" applyBorder="1"/>
    <xf numFmtId="0" fontId="13" fillId="0" borderId="47" xfId="0" applyFont="1" applyBorder="1"/>
    <xf numFmtId="0" fontId="0" fillId="0" borderId="4" xfId="0" applyFill="1" applyBorder="1" applyAlignment="1">
      <alignment horizontal="left"/>
    </xf>
    <xf numFmtId="164" fontId="4" fillId="0" borderId="49" xfId="0" applyNumberFormat="1" applyFont="1" applyBorder="1" applyAlignment="1">
      <alignment horizontal="center" vertical="center"/>
    </xf>
    <xf numFmtId="164" fontId="3" fillId="0" borderId="78" xfId="0" applyNumberFormat="1" applyFont="1" applyBorder="1" applyAlignment="1">
      <alignment horizontal="center" vertical="center"/>
    </xf>
    <xf numFmtId="164" fontId="3" fillId="0" borderId="16" xfId="0" applyNumberFormat="1" applyFont="1" applyBorder="1" applyAlignment="1">
      <alignment horizontal="center" vertical="center"/>
    </xf>
    <xf numFmtId="0" fontId="11" fillId="0" borderId="18" xfId="0" applyFont="1" applyFill="1" applyBorder="1"/>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9" fillId="0" borderId="33" xfId="0" applyFont="1" applyBorder="1" applyAlignment="1" applyProtection="1">
      <alignment horizontal="center" vertical="center"/>
      <protection locked="0" hidden="1"/>
    </xf>
    <xf numFmtId="0" fontId="29"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0" fontId="10" fillId="0" borderId="37" xfId="0" applyFont="1" applyBorder="1" applyAlignment="1" applyProtection="1">
      <alignment horizontal="center" vertical="center"/>
      <protection locked="0" hidden="1"/>
    </xf>
    <xf numFmtId="0" fontId="9" fillId="0" borderId="33" xfId="0" applyFont="1" applyBorder="1" applyAlignment="1" applyProtection="1">
      <alignment horizontal="center" vertical="center"/>
      <protection locked="0"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9" fillId="0" borderId="37" xfId="0" applyFont="1" applyFill="1" applyBorder="1" applyAlignment="1">
      <alignment horizontal="center" vertical="center"/>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0" fillId="0" borderId="37" xfId="0" applyFont="1" applyBorder="1" applyAlignment="1">
      <alignment horizontal="center" vertical="center"/>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1" fillId="0" borderId="42" xfId="0" applyFont="1" applyBorder="1" applyAlignment="1" applyProtection="1">
      <alignment horizontal="left"/>
      <protection locked="0" hidden="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2" fillId="0" borderId="40" xfId="0" applyFont="1" applyBorder="1" applyAlignment="1" applyProtection="1">
      <alignment horizontal="center" vertical="center"/>
      <protection hidden="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9" fillId="0" borderId="37" xfId="0" applyFont="1" applyBorder="1" applyAlignment="1">
      <alignment horizontal="center" vertical="center"/>
    </xf>
    <xf numFmtId="0" fontId="12" fillId="0" borderId="42" xfId="0" applyFont="1" applyBorder="1" applyAlignment="1">
      <alignment horizont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7" fillId="0" borderId="73" xfId="0" applyFont="1" applyBorder="1" applyAlignment="1"/>
    <xf numFmtId="0" fontId="28" fillId="0" borderId="74" xfId="0" applyFont="1" applyBorder="1" applyAlignment="1"/>
    <xf numFmtId="0" fontId="20" fillId="0" borderId="42" xfId="0" applyFont="1" applyBorder="1" applyAlignment="1">
      <alignment horizontal="center"/>
    </xf>
    <xf numFmtId="0" fontId="7" fillId="0" borderId="74" xfId="0" applyFont="1" applyBorder="1" applyAlignment="1"/>
    <xf numFmtId="0" fontId="7" fillId="0" borderId="70" xfId="0" applyFont="1" applyBorder="1" applyAlignment="1"/>
    <xf numFmtId="0" fontId="28" fillId="0" borderId="71" xfId="0" applyFont="1" applyBorder="1" applyAlignment="1"/>
    <xf numFmtId="0" fontId="3" fillId="0" borderId="65" xfId="0" applyFont="1" applyBorder="1" applyAlignment="1">
      <alignment horizontal="left" vertical="center"/>
    </xf>
    <xf numFmtId="0" fontId="0" fillId="0" borderId="66" xfId="0" applyBorder="1" applyAlignment="1">
      <alignment horizontal="lef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5" xfId="0" applyFont="1" applyBorder="1" applyAlignment="1">
      <alignment horizontal="center" vertical="center"/>
    </xf>
  </cellXfs>
  <cellStyles count="1">
    <cellStyle name="Normálna" xfId="0" builtinId="0"/>
  </cellStyles>
  <dxfs count="889">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 xmlns:a16="http://schemas.microsoft.com/office/drawing/2014/main" id="{00000000-0008-0000-0B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 xmlns:a16="http://schemas.microsoft.com/office/drawing/2014/main" id="{00000000-0008-0000-0B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B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 xmlns:a16="http://schemas.microsoft.com/office/drawing/2014/main" id="{00000000-0008-0000-0B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 xmlns:a16="http://schemas.microsoft.com/office/drawing/2014/main" id="{00000000-0008-0000-0B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 xmlns:a16="http://schemas.microsoft.com/office/drawing/2014/main" id="{00000000-0008-0000-0B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B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B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B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 xmlns:a16="http://schemas.microsoft.com/office/drawing/2014/main" id="{00000000-0008-0000-0B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B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B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B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 xmlns:a16="http://schemas.microsoft.com/office/drawing/2014/main" id="{00000000-0008-0000-0B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B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B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B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 xmlns:a16="http://schemas.microsoft.com/office/drawing/2014/main" id="{00000000-0008-0000-0B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 xmlns:a16="http://schemas.microsoft.com/office/drawing/2014/main" id="{00000000-0008-0000-0B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 xmlns:a16="http://schemas.microsoft.com/office/drawing/2014/main" id="{00000000-0008-0000-0B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 xmlns:a16="http://schemas.microsoft.com/office/drawing/2014/main" id="{00000000-0008-0000-0B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 xmlns:a16="http://schemas.microsoft.com/office/drawing/2014/main" id="{00000000-0008-0000-0B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 xmlns:a16="http://schemas.microsoft.com/office/drawing/2014/main" id="{00000000-0008-0000-0B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 xmlns:a16="http://schemas.microsoft.com/office/drawing/2014/main" id="{00000000-0008-0000-0B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 xmlns:a16="http://schemas.microsoft.com/office/drawing/2014/main" id="{00000000-0008-0000-0B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 xmlns:a16="http://schemas.microsoft.com/office/drawing/2014/main" id="{00000000-0008-0000-0B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 xmlns:a16="http://schemas.microsoft.com/office/drawing/2014/main" id="{00000000-0008-0000-0B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 xmlns:a16="http://schemas.microsoft.com/office/drawing/2014/main" id="{00000000-0008-0000-0B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 xmlns:a16="http://schemas.microsoft.com/office/drawing/2014/main" id="{00000000-0008-0000-0B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 xmlns:a16="http://schemas.microsoft.com/office/drawing/2014/main" id="{00000000-0008-0000-0B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 xmlns:a16="http://schemas.microsoft.com/office/drawing/2014/main" id="{00000000-0008-0000-0B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 xmlns:a16="http://schemas.microsoft.com/office/drawing/2014/main" id="{00000000-0008-0000-0B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 xmlns:a16="http://schemas.microsoft.com/office/drawing/2014/main" id="{00000000-0008-0000-0B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 xmlns:a16="http://schemas.microsoft.com/office/drawing/2014/main" id="{00000000-0008-0000-0B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 xmlns:a16="http://schemas.microsoft.com/office/drawing/2014/main" id="{00000000-0008-0000-0B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 xmlns:a16="http://schemas.microsoft.com/office/drawing/2014/main" id="{00000000-0008-0000-0B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 xmlns:a16="http://schemas.microsoft.com/office/drawing/2014/main" id="{00000000-0008-0000-0B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 xmlns:a16="http://schemas.microsoft.com/office/drawing/2014/main" id="{00000000-0008-0000-0B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 xmlns:a16="http://schemas.microsoft.com/office/drawing/2014/main" id="{00000000-0008-0000-0B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 xmlns:a16="http://schemas.microsoft.com/office/drawing/2014/main" id="{00000000-0008-0000-0B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 xmlns:a16="http://schemas.microsoft.com/office/drawing/2014/main" id="{00000000-0008-0000-0B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69"/>
  <sheetViews>
    <sheetView workbookViewId="0">
      <selection activeCell="A3" sqref="A3:A4"/>
    </sheetView>
  </sheetViews>
  <sheetFormatPr defaultRowHeight="12.75" x14ac:dyDescent="0.2"/>
  <cols>
    <col min="1" max="1" width="26" style="137"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56" t="s">
        <v>142</v>
      </c>
      <c r="B1" s="75" t="s">
        <v>29</v>
      </c>
      <c r="C1" s="75" t="s">
        <v>30</v>
      </c>
      <c r="D1" s="75" t="s">
        <v>31</v>
      </c>
      <c r="E1" s="75" t="s">
        <v>32</v>
      </c>
      <c r="F1" s="75" t="s">
        <v>33</v>
      </c>
      <c r="G1" s="75" t="s">
        <v>34</v>
      </c>
      <c r="H1" s="75" t="s">
        <v>35</v>
      </c>
      <c r="I1" s="75" t="s">
        <v>36</v>
      </c>
    </row>
    <row r="2" spans="1:9" ht="13.5" thickBot="1" x14ac:dyDescent="0.25">
      <c r="A2" s="157"/>
      <c r="B2" s="76" t="s">
        <v>37</v>
      </c>
      <c r="C2" s="76" t="s">
        <v>37</v>
      </c>
      <c r="D2" s="76" t="s">
        <v>37</v>
      </c>
      <c r="E2" s="76" t="s">
        <v>37</v>
      </c>
      <c r="F2" s="76" t="s">
        <v>37</v>
      </c>
      <c r="G2" s="76" t="s">
        <v>37</v>
      </c>
      <c r="H2" s="76" t="s">
        <v>37</v>
      </c>
      <c r="I2" s="76" t="s">
        <v>37</v>
      </c>
    </row>
    <row r="3" spans="1:9" ht="15" customHeight="1" x14ac:dyDescent="0.2">
      <c r="A3" s="152" t="s">
        <v>148</v>
      </c>
      <c r="B3" s="114" t="s">
        <v>297</v>
      </c>
      <c r="C3" s="114" t="s">
        <v>149</v>
      </c>
      <c r="D3" s="114" t="s">
        <v>150</v>
      </c>
      <c r="E3" s="114" t="s">
        <v>151</v>
      </c>
      <c r="F3" s="71" t="s">
        <v>327</v>
      </c>
      <c r="G3" s="71"/>
      <c r="H3" s="71"/>
      <c r="I3" s="72"/>
    </row>
    <row r="4" spans="1:9" ht="15" customHeight="1" thickBot="1" x14ac:dyDescent="0.25">
      <c r="A4" s="153"/>
      <c r="B4" s="115">
        <v>373</v>
      </c>
      <c r="C4" s="116">
        <v>375</v>
      </c>
      <c r="D4" s="116">
        <v>372</v>
      </c>
      <c r="E4" s="116">
        <v>377</v>
      </c>
      <c r="F4" s="73">
        <v>376</v>
      </c>
      <c r="G4" s="73"/>
      <c r="H4" s="73"/>
      <c r="I4" s="74"/>
    </row>
    <row r="5" spans="1:9" ht="15" customHeight="1" x14ac:dyDescent="0.2">
      <c r="A5" s="152" t="s">
        <v>298</v>
      </c>
      <c r="B5" s="140" t="s">
        <v>152</v>
      </c>
      <c r="C5" s="114" t="s">
        <v>153</v>
      </c>
      <c r="D5" s="114" t="s">
        <v>154</v>
      </c>
      <c r="E5" s="114" t="s">
        <v>155</v>
      </c>
      <c r="F5" s="71" t="s">
        <v>302</v>
      </c>
      <c r="G5" s="71"/>
      <c r="H5" s="71"/>
      <c r="I5" s="72"/>
    </row>
    <row r="6" spans="1:9" ht="15" customHeight="1" thickBot="1" x14ac:dyDescent="0.25">
      <c r="A6" s="153"/>
      <c r="B6" s="141">
        <v>215</v>
      </c>
      <c r="C6" s="142">
        <v>217</v>
      </c>
      <c r="D6" s="142">
        <v>219</v>
      </c>
      <c r="E6" s="142">
        <v>546</v>
      </c>
      <c r="F6" s="143">
        <v>214</v>
      </c>
      <c r="G6" s="143"/>
      <c r="H6" s="73"/>
      <c r="I6" s="74"/>
    </row>
    <row r="7" spans="1:9" ht="15" customHeight="1" x14ac:dyDescent="0.2">
      <c r="A7" s="152" t="s">
        <v>156</v>
      </c>
      <c r="B7" s="140" t="s">
        <v>157</v>
      </c>
      <c r="C7" s="114" t="s">
        <v>158</v>
      </c>
      <c r="D7" s="114" t="s">
        <v>159</v>
      </c>
      <c r="E7" s="114" t="s">
        <v>160</v>
      </c>
      <c r="F7" s="71" t="s">
        <v>325</v>
      </c>
      <c r="G7" s="71"/>
      <c r="H7" s="71"/>
      <c r="I7" s="72"/>
    </row>
    <row r="8" spans="1:9" ht="15" customHeight="1" thickBot="1" x14ac:dyDescent="0.25">
      <c r="A8" s="153"/>
      <c r="B8" s="115">
        <v>344</v>
      </c>
      <c r="C8" s="116">
        <v>343</v>
      </c>
      <c r="D8" s="116">
        <v>342</v>
      </c>
      <c r="E8" s="116">
        <v>341</v>
      </c>
      <c r="F8" s="73">
        <v>459</v>
      </c>
      <c r="G8" s="73"/>
      <c r="H8" s="73"/>
      <c r="I8" s="74"/>
    </row>
    <row r="9" spans="1:9" ht="15" customHeight="1" x14ac:dyDescent="0.2">
      <c r="A9" s="152" t="s">
        <v>225</v>
      </c>
      <c r="B9" s="140" t="s">
        <v>226</v>
      </c>
      <c r="C9" s="114" t="s">
        <v>227</v>
      </c>
      <c r="D9" s="114" t="s">
        <v>228</v>
      </c>
      <c r="E9" s="114" t="s">
        <v>229</v>
      </c>
      <c r="F9" s="71"/>
      <c r="G9" s="71"/>
      <c r="H9" s="71"/>
      <c r="I9" s="72"/>
    </row>
    <row r="10" spans="1:9" ht="15" customHeight="1" thickBot="1" x14ac:dyDescent="0.25">
      <c r="A10" s="153"/>
      <c r="B10" s="115">
        <v>203</v>
      </c>
      <c r="C10" s="116">
        <v>200</v>
      </c>
      <c r="D10" s="116">
        <v>201</v>
      </c>
      <c r="E10" s="116">
        <v>202</v>
      </c>
      <c r="F10" s="73"/>
      <c r="G10" s="73"/>
      <c r="H10" s="73"/>
      <c r="I10" s="74"/>
    </row>
    <row r="11" spans="1:9" ht="15" customHeight="1" x14ac:dyDescent="0.2">
      <c r="A11" s="154" t="s">
        <v>161</v>
      </c>
      <c r="B11" s="140" t="s">
        <v>162</v>
      </c>
      <c r="C11" s="114" t="s">
        <v>163</v>
      </c>
      <c r="D11" s="114" t="s">
        <v>164</v>
      </c>
      <c r="E11" s="114" t="s">
        <v>165</v>
      </c>
      <c r="F11" s="71" t="s">
        <v>222</v>
      </c>
      <c r="G11" s="71"/>
      <c r="H11" s="71"/>
      <c r="I11" s="72"/>
    </row>
    <row r="12" spans="1:9" ht="15" customHeight="1" thickBot="1" x14ac:dyDescent="0.25">
      <c r="A12" s="155"/>
      <c r="B12" s="115">
        <v>268</v>
      </c>
      <c r="C12" s="116">
        <v>271</v>
      </c>
      <c r="D12" s="116">
        <v>269</v>
      </c>
      <c r="E12" s="116">
        <v>270</v>
      </c>
      <c r="F12" s="73">
        <v>232</v>
      </c>
      <c r="G12" s="73"/>
      <c r="H12" s="73"/>
      <c r="I12" s="74"/>
    </row>
    <row r="13" spans="1:9" ht="15" customHeight="1" thickBot="1" x14ac:dyDescent="0.25">
      <c r="A13" s="152" t="s">
        <v>267</v>
      </c>
      <c r="B13" s="140" t="s">
        <v>268</v>
      </c>
      <c r="C13" s="116" t="s">
        <v>213</v>
      </c>
      <c r="D13" s="114" t="s">
        <v>269</v>
      </c>
      <c r="E13" s="114" t="s">
        <v>210</v>
      </c>
      <c r="F13" s="71" t="s">
        <v>270</v>
      </c>
      <c r="G13" s="71"/>
      <c r="H13" s="71"/>
      <c r="I13" s="72"/>
    </row>
    <row r="14" spans="1:9" ht="15" customHeight="1" thickBot="1" x14ac:dyDescent="0.25">
      <c r="A14" s="153"/>
      <c r="B14" s="115">
        <v>371</v>
      </c>
      <c r="C14" s="116">
        <v>367</v>
      </c>
      <c r="D14" s="116">
        <v>368</v>
      </c>
      <c r="E14" s="116">
        <v>369</v>
      </c>
      <c r="F14" s="73">
        <v>218</v>
      </c>
      <c r="G14" s="73"/>
      <c r="H14" s="73"/>
      <c r="I14" s="74"/>
    </row>
    <row r="15" spans="1:9" ht="15" customHeight="1" x14ac:dyDescent="0.2">
      <c r="A15" s="154" t="s">
        <v>166</v>
      </c>
      <c r="B15" s="140" t="s">
        <v>167</v>
      </c>
      <c r="C15" s="114" t="s">
        <v>168</v>
      </c>
      <c r="D15" s="114" t="s">
        <v>169</v>
      </c>
      <c r="E15" s="71" t="s">
        <v>170</v>
      </c>
      <c r="F15" s="71" t="s">
        <v>320</v>
      </c>
      <c r="G15" s="71"/>
      <c r="H15" s="71"/>
      <c r="I15" s="72"/>
    </row>
    <row r="16" spans="1:9" ht="15" customHeight="1" thickBot="1" x14ac:dyDescent="0.25">
      <c r="A16" s="155"/>
      <c r="B16" s="115">
        <v>230</v>
      </c>
      <c r="C16" s="116">
        <v>226</v>
      </c>
      <c r="D16" s="116">
        <v>228</v>
      </c>
      <c r="E16" s="116">
        <v>231</v>
      </c>
      <c r="F16" s="73">
        <v>227</v>
      </c>
      <c r="G16" s="73"/>
      <c r="H16" s="73"/>
      <c r="I16" s="74"/>
    </row>
    <row r="17" spans="1:9" ht="15" customHeight="1" x14ac:dyDescent="0.2">
      <c r="A17" s="154" t="s">
        <v>171</v>
      </c>
      <c r="B17" s="140" t="s">
        <v>172</v>
      </c>
      <c r="C17" s="114" t="s">
        <v>173</v>
      </c>
      <c r="D17" s="114" t="s">
        <v>174</v>
      </c>
      <c r="E17" s="114" t="s">
        <v>175</v>
      </c>
      <c r="F17" s="71" t="s">
        <v>230</v>
      </c>
      <c r="G17" s="144"/>
      <c r="H17" s="71"/>
      <c r="I17" s="72"/>
    </row>
    <row r="18" spans="1:9" ht="15" customHeight="1" thickBot="1" x14ac:dyDescent="0.25">
      <c r="A18" s="155"/>
      <c r="B18" s="115">
        <v>338</v>
      </c>
      <c r="C18" s="116">
        <v>339</v>
      </c>
      <c r="D18" s="116">
        <v>337</v>
      </c>
      <c r="E18" s="116">
        <v>340</v>
      </c>
      <c r="F18" s="73">
        <v>643</v>
      </c>
      <c r="G18" s="73"/>
      <c r="H18" s="73"/>
      <c r="I18" s="74"/>
    </row>
    <row r="19" spans="1:9" ht="15" customHeight="1" x14ac:dyDescent="0.2">
      <c r="A19" s="154" t="s">
        <v>177</v>
      </c>
      <c r="B19" s="140" t="s">
        <v>178</v>
      </c>
      <c r="C19" s="114" t="s">
        <v>179</v>
      </c>
      <c r="D19" s="114" t="s">
        <v>180</v>
      </c>
      <c r="E19" s="114" t="s">
        <v>181</v>
      </c>
      <c r="F19" s="71"/>
      <c r="G19" s="71"/>
      <c r="H19" s="71"/>
      <c r="I19" s="72"/>
    </row>
    <row r="20" spans="1:9" ht="15" customHeight="1" thickBot="1" x14ac:dyDescent="0.25">
      <c r="A20" s="155"/>
      <c r="B20" s="141">
        <v>252</v>
      </c>
      <c r="C20" s="142">
        <v>254</v>
      </c>
      <c r="D20" s="142">
        <v>253</v>
      </c>
      <c r="E20" s="142">
        <v>256</v>
      </c>
      <c r="F20" s="143"/>
      <c r="G20" s="143"/>
      <c r="H20" s="143"/>
      <c r="I20" s="74"/>
    </row>
    <row r="21" spans="1:9" ht="15" customHeight="1" x14ac:dyDescent="0.2">
      <c r="A21" s="154" t="s">
        <v>182</v>
      </c>
      <c r="B21" s="140" t="s">
        <v>183</v>
      </c>
      <c r="C21" s="114" t="s">
        <v>184</v>
      </c>
      <c r="D21" s="71" t="s">
        <v>185</v>
      </c>
      <c r="E21" s="71" t="s">
        <v>231</v>
      </c>
      <c r="F21" s="71" t="s">
        <v>232</v>
      </c>
      <c r="G21" s="71"/>
      <c r="H21" s="71"/>
      <c r="I21" s="72"/>
    </row>
    <row r="22" spans="1:9" ht="15" customHeight="1" thickBot="1" x14ac:dyDescent="0.25">
      <c r="A22" s="155"/>
      <c r="B22" s="115">
        <v>307</v>
      </c>
      <c r="C22" s="116">
        <v>309</v>
      </c>
      <c r="D22" s="116">
        <v>304</v>
      </c>
      <c r="E22" s="116">
        <v>305</v>
      </c>
      <c r="F22" s="73">
        <v>310</v>
      </c>
      <c r="G22" s="73"/>
      <c r="H22" s="73"/>
      <c r="I22" s="74"/>
    </row>
    <row r="23" spans="1:9" ht="15" customHeight="1" x14ac:dyDescent="0.2">
      <c r="A23" s="152" t="s">
        <v>271</v>
      </c>
      <c r="B23" s="140" t="s">
        <v>272</v>
      </c>
      <c r="C23" s="147" t="s">
        <v>273</v>
      </c>
      <c r="D23" s="114" t="s">
        <v>274</v>
      </c>
      <c r="E23" s="147" t="s">
        <v>275</v>
      </c>
      <c r="F23" s="71" t="s">
        <v>276</v>
      </c>
      <c r="G23" s="71"/>
      <c r="H23" s="71"/>
      <c r="I23" s="72"/>
    </row>
    <row r="24" spans="1:9" ht="15" customHeight="1" thickBot="1" x14ac:dyDescent="0.25">
      <c r="A24" s="153"/>
      <c r="B24" s="115">
        <v>406</v>
      </c>
      <c r="C24" s="116">
        <v>402</v>
      </c>
      <c r="D24" s="116">
        <v>403</v>
      </c>
      <c r="E24" s="116">
        <v>407</v>
      </c>
      <c r="F24" s="73">
        <v>405</v>
      </c>
      <c r="G24" s="73"/>
      <c r="H24" s="73"/>
      <c r="I24" s="74"/>
    </row>
    <row r="25" spans="1:9" ht="15" customHeight="1" x14ac:dyDescent="0.2">
      <c r="A25" s="154" t="s">
        <v>262</v>
      </c>
      <c r="B25" s="146" t="s">
        <v>266</v>
      </c>
      <c r="C25" s="71" t="s">
        <v>263</v>
      </c>
      <c r="D25" s="71" t="s">
        <v>265</v>
      </c>
      <c r="E25" s="71" t="s">
        <v>321</v>
      </c>
      <c r="F25" s="146" t="s">
        <v>264</v>
      </c>
      <c r="G25" s="71"/>
      <c r="H25" s="71"/>
      <c r="I25" s="72"/>
    </row>
    <row r="26" spans="1:9" ht="15" customHeight="1" thickBot="1" x14ac:dyDescent="0.25">
      <c r="A26" s="155"/>
      <c r="B26" s="145">
        <v>378</v>
      </c>
      <c r="C26" s="73">
        <v>379</v>
      </c>
      <c r="D26" s="73">
        <v>382</v>
      </c>
      <c r="E26" s="73">
        <v>380</v>
      </c>
      <c r="F26" s="73">
        <v>383</v>
      </c>
      <c r="G26" s="73"/>
      <c r="H26" s="73"/>
      <c r="I26" s="74"/>
    </row>
    <row r="27" spans="1:9" ht="15" customHeight="1" x14ac:dyDescent="0.2">
      <c r="A27" s="154" t="s">
        <v>186</v>
      </c>
      <c r="B27" s="146" t="s">
        <v>187</v>
      </c>
      <c r="C27" s="71" t="s">
        <v>233</v>
      </c>
      <c r="D27" s="71" t="s">
        <v>322</v>
      </c>
      <c r="E27" s="71" t="s">
        <v>189</v>
      </c>
      <c r="F27" s="71" t="s">
        <v>188</v>
      </c>
      <c r="G27" s="71"/>
      <c r="H27" s="71"/>
      <c r="I27" s="72"/>
    </row>
    <row r="28" spans="1:9" ht="15" customHeight="1" thickBot="1" x14ac:dyDescent="0.25">
      <c r="A28" s="155"/>
      <c r="B28" s="145">
        <v>314</v>
      </c>
      <c r="C28" s="73">
        <v>316</v>
      </c>
      <c r="D28" s="73">
        <v>311</v>
      </c>
      <c r="E28" s="73">
        <v>296</v>
      </c>
      <c r="F28" s="73" t="s">
        <v>319</v>
      </c>
      <c r="G28" s="73"/>
      <c r="H28" s="73"/>
      <c r="I28" s="74"/>
    </row>
    <row r="29" spans="1:9" ht="15" customHeight="1" x14ac:dyDescent="0.2">
      <c r="A29" s="152" t="s">
        <v>250</v>
      </c>
      <c r="B29" s="146" t="s">
        <v>251</v>
      </c>
      <c r="C29" s="71" t="s">
        <v>252</v>
      </c>
      <c r="D29" s="71" t="s">
        <v>253</v>
      </c>
      <c r="E29" s="71" t="s">
        <v>254</v>
      </c>
      <c r="F29" s="71" t="s">
        <v>255</v>
      </c>
      <c r="G29" s="71"/>
      <c r="H29" s="71"/>
      <c r="I29" s="72"/>
    </row>
    <row r="30" spans="1:9" ht="15" customHeight="1" thickBot="1" x14ac:dyDescent="0.25">
      <c r="A30" s="153"/>
      <c r="B30" s="145">
        <v>300</v>
      </c>
      <c r="C30" s="73">
        <v>301</v>
      </c>
      <c r="D30" s="73">
        <v>299</v>
      </c>
      <c r="E30" s="73">
        <v>297</v>
      </c>
      <c r="F30" s="73">
        <v>298</v>
      </c>
      <c r="G30" s="73"/>
      <c r="H30" s="73"/>
      <c r="I30" s="74"/>
    </row>
    <row r="31" spans="1:9" ht="15" customHeight="1" x14ac:dyDescent="0.2">
      <c r="A31" s="154" t="s">
        <v>299</v>
      </c>
      <c r="B31" s="146" t="s">
        <v>190</v>
      </c>
      <c r="C31" s="71" t="s">
        <v>191</v>
      </c>
      <c r="D31" s="71" t="s">
        <v>192</v>
      </c>
      <c r="E31" s="71" t="s">
        <v>193</v>
      </c>
      <c r="F31" s="71" t="s">
        <v>234</v>
      </c>
      <c r="G31" s="71"/>
      <c r="H31" s="71"/>
      <c r="I31" s="72"/>
    </row>
    <row r="32" spans="1:9" ht="15" customHeight="1" thickBot="1" x14ac:dyDescent="0.25">
      <c r="A32" s="155"/>
      <c r="B32" s="145">
        <v>225</v>
      </c>
      <c r="C32" s="73">
        <v>222</v>
      </c>
      <c r="D32" s="73">
        <v>224</v>
      </c>
      <c r="E32" s="73">
        <v>223</v>
      </c>
      <c r="F32" s="73">
        <v>221</v>
      </c>
      <c r="G32" s="73"/>
      <c r="H32" s="73"/>
      <c r="I32" s="74"/>
    </row>
    <row r="33" spans="1:9" ht="15" customHeight="1" x14ac:dyDescent="0.2">
      <c r="A33" s="154" t="s">
        <v>236</v>
      </c>
      <c r="B33" s="71" t="s">
        <v>235</v>
      </c>
      <c r="C33" s="71" t="s">
        <v>303</v>
      </c>
      <c r="D33" s="71" t="s">
        <v>196</v>
      </c>
      <c r="E33" s="71" t="s">
        <v>195</v>
      </c>
      <c r="F33" s="146" t="s">
        <v>194</v>
      </c>
      <c r="G33" s="71"/>
      <c r="H33" s="71"/>
      <c r="I33" s="72"/>
    </row>
    <row r="34" spans="1:9" ht="15" customHeight="1" thickBot="1" x14ac:dyDescent="0.25">
      <c r="A34" s="155"/>
      <c r="B34" s="145">
        <v>267</v>
      </c>
      <c r="C34" s="73">
        <v>264</v>
      </c>
      <c r="D34" s="73">
        <v>266</v>
      </c>
      <c r="E34" s="73">
        <v>265</v>
      </c>
      <c r="F34" s="73">
        <v>263</v>
      </c>
      <c r="G34" s="73"/>
      <c r="H34" s="73"/>
      <c r="I34" s="74"/>
    </row>
    <row r="35" spans="1:9" ht="15" customHeight="1" x14ac:dyDescent="0.2">
      <c r="A35" s="152" t="s">
        <v>245</v>
      </c>
      <c r="B35" s="146" t="s">
        <v>246</v>
      </c>
      <c r="C35" s="71" t="s">
        <v>247</v>
      </c>
      <c r="D35" s="71" t="s">
        <v>248</v>
      </c>
      <c r="E35" s="114" t="s">
        <v>249</v>
      </c>
      <c r="F35" s="146"/>
      <c r="G35" s="71"/>
      <c r="H35" s="71"/>
      <c r="I35" s="72"/>
    </row>
    <row r="36" spans="1:9" ht="15" customHeight="1" thickBot="1" x14ac:dyDescent="0.25">
      <c r="A36" s="153"/>
      <c r="B36" s="145">
        <v>391</v>
      </c>
      <c r="C36" s="73">
        <v>395</v>
      </c>
      <c r="D36" s="73">
        <v>394</v>
      </c>
      <c r="E36" s="73">
        <v>461</v>
      </c>
      <c r="F36" s="73"/>
      <c r="G36" s="73"/>
      <c r="H36" s="73"/>
      <c r="I36" s="74"/>
    </row>
    <row r="37" spans="1:9" ht="15" customHeight="1" x14ac:dyDescent="0.2">
      <c r="A37" s="154" t="s">
        <v>197</v>
      </c>
      <c r="B37" s="146" t="s">
        <v>198</v>
      </c>
      <c r="C37" s="71" t="s">
        <v>238</v>
      </c>
      <c r="D37" s="71" t="s">
        <v>199</v>
      </c>
      <c r="E37" s="71" t="s">
        <v>200</v>
      </c>
      <c r="F37" s="146" t="s">
        <v>237</v>
      </c>
      <c r="G37" s="71"/>
      <c r="H37" s="71"/>
      <c r="I37" s="72"/>
    </row>
    <row r="38" spans="1:9" ht="15" customHeight="1" thickBot="1" x14ac:dyDescent="0.25">
      <c r="A38" s="155"/>
      <c r="B38" s="145">
        <v>283</v>
      </c>
      <c r="C38" s="73">
        <v>282</v>
      </c>
      <c r="D38" s="73">
        <v>280</v>
      </c>
      <c r="E38" s="73">
        <v>285</v>
      </c>
      <c r="F38" s="73">
        <v>284</v>
      </c>
      <c r="G38" s="73"/>
      <c r="H38" s="73"/>
      <c r="I38" s="74"/>
    </row>
    <row r="39" spans="1:9" ht="15" customHeight="1" x14ac:dyDescent="0.2">
      <c r="A39" s="154" t="s">
        <v>201</v>
      </c>
      <c r="B39" s="146" t="s">
        <v>202</v>
      </c>
      <c r="C39" s="71" t="s">
        <v>326</v>
      </c>
      <c r="D39" s="71" t="s">
        <v>323</v>
      </c>
      <c r="E39" s="71" t="s">
        <v>239</v>
      </c>
      <c r="F39" s="146" t="s">
        <v>203</v>
      </c>
      <c r="G39" s="71"/>
      <c r="H39" s="71"/>
      <c r="I39" s="72"/>
    </row>
    <row r="40" spans="1:9" ht="15" customHeight="1" thickBot="1" x14ac:dyDescent="0.25">
      <c r="A40" s="155"/>
      <c r="B40" s="145">
        <v>362</v>
      </c>
      <c r="C40" s="73">
        <v>359</v>
      </c>
      <c r="D40" s="73">
        <v>357</v>
      </c>
      <c r="E40" s="73">
        <v>356</v>
      </c>
      <c r="F40" s="73">
        <v>361</v>
      </c>
      <c r="G40" s="73"/>
      <c r="H40" s="73"/>
      <c r="I40" s="74"/>
    </row>
    <row r="41" spans="1:9" ht="15" customHeight="1" x14ac:dyDescent="0.2">
      <c r="A41" s="154" t="s">
        <v>300</v>
      </c>
      <c r="B41" s="146" t="s">
        <v>204</v>
      </c>
      <c r="C41" s="71" t="s">
        <v>205</v>
      </c>
      <c r="D41" s="71" t="s">
        <v>206</v>
      </c>
      <c r="E41" s="71" t="s">
        <v>207</v>
      </c>
      <c r="F41" s="146"/>
      <c r="G41" s="71"/>
      <c r="H41" s="71"/>
      <c r="I41" s="72"/>
    </row>
    <row r="42" spans="1:9" ht="15" customHeight="1" thickBot="1" x14ac:dyDescent="0.25">
      <c r="A42" s="155"/>
      <c r="B42" s="145">
        <v>207</v>
      </c>
      <c r="C42" s="73">
        <v>204</v>
      </c>
      <c r="D42" s="73">
        <v>205</v>
      </c>
      <c r="E42" s="73">
        <v>206</v>
      </c>
      <c r="F42" s="73"/>
      <c r="G42" s="73"/>
      <c r="H42" s="73"/>
      <c r="I42" s="74"/>
    </row>
    <row r="43" spans="1:9" ht="15" customHeight="1" x14ac:dyDescent="0.2">
      <c r="A43" s="154" t="s">
        <v>301</v>
      </c>
      <c r="B43" s="146" t="s">
        <v>240</v>
      </c>
      <c r="C43" s="71" t="s">
        <v>208</v>
      </c>
      <c r="D43" s="71" t="s">
        <v>209</v>
      </c>
      <c r="E43" s="71" t="s">
        <v>304</v>
      </c>
      <c r="F43" s="146" t="s">
        <v>324</v>
      </c>
      <c r="G43" s="71"/>
      <c r="H43" s="71"/>
      <c r="I43" s="72"/>
    </row>
    <row r="44" spans="1:9" ht="15" customHeight="1" thickBot="1" x14ac:dyDescent="0.25">
      <c r="A44" s="155"/>
      <c r="B44" s="145">
        <v>209</v>
      </c>
      <c r="C44" s="73">
        <v>212</v>
      </c>
      <c r="D44" s="73">
        <v>210</v>
      </c>
      <c r="E44" s="73">
        <v>211</v>
      </c>
      <c r="F44" s="73"/>
      <c r="G44" s="73"/>
      <c r="H44" s="73"/>
      <c r="I44" s="74"/>
    </row>
    <row r="45" spans="1:9" ht="15" customHeight="1" x14ac:dyDescent="0.2">
      <c r="A45" s="154" t="s">
        <v>241</v>
      </c>
      <c r="B45" s="71" t="s">
        <v>212</v>
      </c>
      <c r="C45" s="71" t="s">
        <v>211</v>
      </c>
      <c r="D45" s="71" t="s">
        <v>305</v>
      </c>
      <c r="E45" s="71" t="s">
        <v>176</v>
      </c>
      <c r="F45" s="146" t="s">
        <v>306</v>
      </c>
      <c r="G45" s="71"/>
      <c r="H45" s="71"/>
      <c r="I45" s="72"/>
    </row>
    <row r="46" spans="1:9" ht="15" customHeight="1" thickBot="1" x14ac:dyDescent="0.25">
      <c r="A46" s="155"/>
      <c r="B46" s="145">
        <v>354</v>
      </c>
      <c r="C46" s="73">
        <v>350</v>
      </c>
      <c r="D46" s="73">
        <v>349</v>
      </c>
      <c r="E46" s="73">
        <v>353</v>
      </c>
      <c r="F46" s="73">
        <v>460</v>
      </c>
      <c r="G46" s="73"/>
      <c r="H46" s="73"/>
      <c r="I46" s="74"/>
    </row>
    <row r="47" spans="1:9" ht="15" customHeight="1" x14ac:dyDescent="0.2">
      <c r="A47" s="154" t="s">
        <v>214</v>
      </c>
      <c r="B47" s="146" t="s">
        <v>215</v>
      </c>
      <c r="C47" s="71" t="s">
        <v>216</v>
      </c>
      <c r="D47" s="71" t="s">
        <v>307</v>
      </c>
      <c r="E47" s="71" t="s">
        <v>217</v>
      </c>
      <c r="F47" s="146" t="s">
        <v>242</v>
      </c>
      <c r="G47" s="71"/>
      <c r="H47" s="71"/>
      <c r="I47" s="72"/>
    </row>
    <row r="48" spans="1:9" ht="15" customHeight="1" thickBot="1" x14ac:dyDescent="0.25">
      <c r="A48" s="155"/>
      <c r="B48" s="145">
        <v>242</v>
      </c>
      <c r="C48" s="73">
        <v>243</v>
      </c>
      <c r="D48" s="73">
        <v>239</v>
      </c>
      <c r="E48" s="73">
        <v>338</v>
      </c>
      <c r="F48" s="73">
        <v>241</v>
      </c>
      <c r="G48" s="73"/>
      <c r="H48" s="73"/>
      <c r="I48" s="74"/>
    </row>
    <row r="49" spans="1:9" ht="15" customHeight="1" x14ac:dyDescent="0.2">
      <c r="A49" s="154" t="s">
        <v>243</v>
      </c>
      <c r="B49" s="146" t="s">
        <v>218</v>
      </c>
      <c r="C49" s="71" t="s">
        <v>219</v>
      </c>
      <c r="D49" s="71" t="s">
        <v>220</v>
      </c>
      <c r="E49" s="71" t="s">
        <v>221</v>
      </c>
      <c r="F49" s="146" t="s">
        <v>244</v>
      </c>
      <c r="G49" s="71"/>
      <c r="H49" s="71"/>
      <c r="I49" s="72"/>
    </row>
    <row r="50" spans="1:9" ht="15" customHeight="1" thickBot="1" x14ac:dyDescent="0.25">
      <c r="A50" s="155"/>
      <c r="B50" s="145">
        <v>235</v>
      </c>
      <c r="C50" s="73">
        <v>234</v>
      </c>
      <c r="D50" s="73">
        <v>233</v>
      </c>
      <c r="E50" s="73">
        <v>237</v>
      </c>
      <c r="F50" s="73">
        <v>457</v>
      </c>
      <c r="G50" s="73"/>
      <c r="H50" s="73"/>
      <c r="I50" s="74"/>
    </row>
    <row r="51" spans="1:9" ht="15" customHeight="1" x14ac:dyDescent="0.2">
      <c r="A51" s="154" t="s">
        <v>256</v>
      </c>
      <c r="B51" s="146" t="s">
        <v>257</v>
      </c>
      <c r="C51" s="71" t="s">
        <v>258</v>
      </c>
      <c r="D51" s="71" t="s">
        <v>259</v>
      </c>
      <c r="E51" s="71" t="s">
        <v>260</v>
      </c>
      <c r="F51" s="146" t="s">
        <v>261</v>
      </c>
      <c r="G51" s="71"/>
      <c r="H51" s="71"/>
      <c r="I51" s="72"/>
    </row>
    <row r="52" spans="1:9" ht="15" customHeight="1" thickBot="1" x14ac:dyDescent="0.25">
      <c r="A52" s="155"/>
      <c r="B52" s="145">
        <v>386</v>
      </c>
      <c r="C52" s="73">
        <v>384</v>
      </c>
      <c r="D52" s="73">
        <v>388</v>
      </c>
      <c r="E52" s="73">
        <v>385</v>
      </c>
      <c r="F52" s="73">
        <v>387</v>
      </c>
      <c r="G52" s="73"/>
      <c r="H52" s="73"/>
      <c r="I52" s="74"/>
    </row>
    <row r="53" spans="1:9" ht="15" customHeight="1" x14ac:dyDescent="0.2">
      <c r="A53" s="154" t="s">
        <v>277</v>
      </c>
      <c r="B53" s="146" t="s">
        <v>280</v>
      </c>
      <c r="C53" s="71" t="s">
        <v>281</v>
      </c>
      <c r="D53" s="71" t="s">
        <v>43</v>
      </c>
      <c r="E53" s="71" t="s">
        <v>41</v>
      </c>
      <c r="F53" s="146"/>
      <c r="G53" s="71"/>
      <c r="H53" s="71"/>
      <c r="I53" s="72"/>
    </row>
    <row r="54" spans="1:9" ht="15" customHeight="1" thickBot="1" x14ac:dyDescent="0.25">
      <c r="A54" s="155"/>
      <c r="B54" s="145"/>
      <c r="C54" s="73"/>
      <c r="D54" s="73"/>
      <c r="E54" s="73"/>
      <c r="F54" s="73"/>
      <c r="G54" s="73"/>
      <c r="H54" s="73"/>
      <c r="I54" s="74"/>
    </row>
    <row r="55" spans="1:9" ht="15" customHeight="1" x14ac:dyDescent="0.2">
      <c r="A55" s="154" t="s">
        <v>223</v>
      </c>
      <c r="B55" s="146" t="s">
        <v>282</v>
      </c>
      <c r="C55" s="71" t="s">
        <v>283</v>
      </c>
      <c r="D55" s="71" t="s">
        <v>284</v>
      </c>
      <c r="E55" s="71" t="s">
        <v>285</v>
      </c>
      <c r="F55" s="146"/>
      <c r="G55" s="71"/>
      <c r="H55" s="71"/>
      <c r="I55" s="72"/>
    </row>
    <row r="56" spans="1:9" ht="15" customHeight="1" thickBot="1" x14ac:dyDescent="0.25">
      <c r="A56" s="155"/>
      <c r="B56" s="145"/>
      <c r="C56" s="73"/>
      <c r="D56" s="73"/>
      <c r="E56" s="73"/>
      <c r="F56" s="73"/>
      <c r="G56" s="73"/>
      <c r="H56" s="73"/>
      <c r="I56" s="74"/>
    </row>
    <row r="57" spans="1:9" ht="15" customHeight="1" x14ac:dyDescent="0.2">
      <c r="A57" s="152" t="s">
        <v>224</v>
      </c>
      <c r="B57" s="114" t="s">
        <v>277</v>
      </c>
      <c r="C57" s="114" t="s">
        <v>286</v>
      </c>
      <c r="D57" s="114" t="s">
        <v>287</v>
      </c>
      <c r="E57" s="114" t="s">
        <v>288</v>
      </c>
      <c r="F57" s="114"/>
      <c r="G57" s="114"/>
      <c r="H57" s="114"/>
      <c r="I57" s="72"/>
    </row>
    <row r="58" spans="1:9" ht="15" customHeight="1" thickBot="1" x14ac:dyDescent="0.25">
      <c r="A58" s="153"/>
      <c r="B58" s="115"/>
      <c r="C58" s="115"/>
      <c r="D58" s="115"/>
      <c r="E58" s="115"/>
      <c r="F58" s="115"/>
      <c r="G58" s="115"/>
      <c r="H58" s="73"/>
      <c r="I58" s="74"/>
    </row>
    <row r="59" spans="1:9" ht="15" customHeight="1" x14ac:dyDescent="0.2">
      <c r="A59" s="152" t="s">
        <v>278</v>
      </c>
      <c r="B59" s="114" t="s">
        <v>289</v>
      </c>
      <c r="C59" s="114" t="s">
        <v>290</v>
      </c>
      <c r="D59" s="114" t="s">
        <v>291</v>
      </c>
      <c r="E59" s="114" t="s">
        <v>292</v>
      </c>
      <c r="F59" s="114"/>
      <c r="G59" s="114"/>
      <c r="H59" s="71"/>
      <c r="I59" s="72"/>
    </row>
    <row r="60" spans="1:9" ht="15" customHeight="1" thickBot="1" x14ac:dyDescent="0.25">
      <c r="A60" s="153"/>
      <c r="B60" s="115"/>
      <c r="C60" s="115"/>
      <c r="D60" s="115"/>
      <c r="E60" s="115"/>
      <c r="F60" s="115"/>
      <c r="G60" s="115"/>
      <c r="H60" s="73"/>
      <c r="I60" s="74"/>
    </row>
    <row r="61" spans="1:9" ht="15" customHeight="1" x14ac:dyDescent="0.2">
      <c r="A61" s="152" t="s">
        <v>279</v>
      </c>
      <c r="B61" s="114" t="s">
        <v>293</v>
      </c>
      <c r="C61" s="114" t="s">
        <v>294</v>
      </c>
      <c r="D61" s="114" t="s">
        <v>295</v>
      </c>
      <c r="E61" s="114" t="s">
        <v>296</v>
      </c>
      <c r="F61" s="114"/>
      <c r="G61" s="114"/>
      <c r="H61" s="71"/>
      <c r="I61" s="72"/>
    </row>
    <row r="62" spans="1:9" ht="15" customHeight="1" thickBot="1" x14ac:dyDescent="0.25">
      <c r="A62" s="153"/>
      <c r="B62" s="115"/>
      <c r="C62" s="116"/>
      <c r="D62" s="116"/>
      <c r="E62" s="116"/>
      <c r="F62" s="73"/>
      <c r="G62" s="73"/>
      <c r="H62" s="73"/>
      <c r="I62" s="74"/>
    </row>
    <row r="63" spans="1:9" x14ac:dyDescent="0.2">
      <c r="A63" s="120"/>
      <c r="B63" s="8"/>
      <c r="C63" s="8"/>
      <c r="D63" s="8"/>
      <c r="E63" s="8"/>
      <c r="F63" s="8"/>
      <c r="G63" s="8"/>
      <c r="H63" s="8"/>
      <c r="I63" s="8"/>
    </row>
    <row r="64" spans="1:9" x14ac:dyDescent="0.2">
      <c r="A64" s="120"/>
      <c r="B64" s="8"/>
      <c r="C64" s="8"/>
      <c r="D64" s="8"/>
      <c r="E64" s="8"/>
      <c r="F64" s="8"/>
      <c r="G64" s="8"/>
      <c r="H64" s="8"/>
      <c r="I64" s="8"/>
    </row>
    <row r="65" spans="1:9" x14ac:dyDescent="0.2">
      <c r="A65" s="120"/>
      <c r="B65" s="8"/>
      <c r="C65" s="8"/>
      <c r="D65" s="8"/>
      <c r="E65" s="8"/>
      <c r="F65" s="8"/>
      <c r="G65" s="8"/>
      <c r="H65" s="8"/>
      <c r="I65" s="8"/>
    </row>
    <row r="66" spans="1:9" x14ac:dyDescent="0.2">
      <c r="A66" s="136" t="s">
        <v>40</v>
      </c>
      <c r="B66" s="21" t="s">
        <v>41</v>
      </c>
      <c r="C66" s="21" t="s">
        <v>44</v>
      </c>
    </row>
    <row r="67" spans="1:9" x14ac:dyDescent="0.2">
      <c r="B67" s="21" t="s">
        <v>42</v>
      </c>
      <c r="C67" s="21" t="s">
        <v>45</v>
      </c>
    </row>
    <row r="68" spans="1:9" x14ac:dyDescent="0.2">
      <c r="B68" s="21" t="s">
        <v>43</v>
      </c>
      <c r="C68" s="21" t="s">
        <v>46</v>
      </c>
    </row>
    <row r="69" spans="1:9" x14ac:dyDescent="0.2">
      <c r="C69" s="21" t="s">
        <v>47</v>
      </c>
    </row>
  </sheetData>
  <mergeCells count="31">
    <mergeCell ref="A59:A60"/>
    <mergeCell ref="A61:A62"/>
    <mergeCell ref="A49:A50"/>
    <mergeCell ref="A51:A52"/>
    <mergeCell ref="A53:A54"/>
    <mergeCell ref="A55:A56"/>
    <mergeCell ref="A57:A58"/>
    <mergeCell ref="A39:A40"/>
    <mergeCell ref="A41:A42"/>
    <mergeCell ref="A43:A44"/>
    <mergeCell ref="A45:A46"/>
    <mergeCell ref="A47:A48"/>
    <mergeCell ref="A35:A36"/>
    <mergeCell ref="A37:A38"/>
    <mergeCell ref="A29:A30"/>
    <mergeCell ref="A33:A34"/>
    <mergeCell ref="A27:A28"/>
    <mergeCell ref="A31:A32"/>
    <mergeCell ref="A1:A2"/>
    <mergeCell ref="A15:A16"/>
    <mergeCell ref="A17:A18"/>
    <mergeCell ref="A19:A20"/>
    <mergeCell ref="A21:A22"/>
    <mergeCell ref="A23:A24"/>
    <mergeCell ref="A25:A26"/>
    <mergeCell ref="A3:A4"/>
    <mergeCell ref="A5:A6"/>
    <mergeCell ref="A7:A8"/>
    <mergeCell ref="A9:A10"/>
    <mergeCell ref="A11:A12"/>
    <mergeCell ref="A13:A14"/>
  </mergeCells>
  <phoneticPr fontId="3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126"/>
  <sheetViews>
    <sheetView topLeftCell="A64" zoomScaleNormal="100" workbookViewId="0">
      <selection activeCell="A3" sqref="A3"/>
    </sheetView>
  </sheetViews>
  <sheetFormatPr defaultRowHeight="12.75" x14ac:dyDescent="0.2"/>
  <cols>
    <col min="1" max="1" width="20.5703125" customWidth="1"/>
    <col min="2" max="2" width="8.5703125" customWidth="1"/>
    <col min="4" max="4" width="8.28515625" customWidth="1"/>
    <col min="5" max="5" width="8.5703125" customWidth="1"/>
    <col min="7" max="8" width="8.140625" customWidth="1"/>
    <col min="10" max="10" width="9.140625" style="10"/>
    <col min="20" max="26" width="9.140625" customWidth="1"/>
  </cols>
  <sheetData>
    <row r="1" spans="1:26" x14ac:dyDescent="0.2">
      <c r="A1" s="312" t="s">
        <v>317</v>
      </c>
      <c r="B1" s="313"/>
      <c r="C1" s="313"/>
      <c r="D1" s="313"/>
      <c r="E1" s="313"/>
      <c r="F1" s="313"/>
      <c r="G1" s="313"/>
      <c r="H1" s="313"/>
      <c r="I1" s="313"/>
      <c r="J1" s="314"/>
    </row>
    <row r="2" spans="1:26" ht="13.5" thickBot="1" x14ac:dyDescent="0.25">
      <c r="A2" s="315"/>
      <c r="B2" s="316"/>
      <c r="C2" s="316"/>
      <c r="D2" s="316"/>
      <c r="E2" s="316"/>
      <c r="F2" s="316"/>
      <c r="G2" s="316"/>
      <c r="H2" s="316"/>
      <c r="I2" s="316"/>
      <c r="J2" s="317"/>
    </row>
    <row r="3" spans="1:26" ht="24" customHeight="1" thickBot="1" x14ac:dyDescent="0.25">
      <c r="A3" s="118"/>
      <c r="B3" s="318" t="s">
        <v>135</v>
      </c>
      <c r="C3" s="257"/>
      <c r="D3" s="318" t="s">
        <v>136</v>
      </c>
      <c r="E3" s="257"/>
      <c r="F3" s="318" t="s">
        <v>147</v>
      </c>
      <c r="G3" s="257"/>
      <c r="H3" s="318" t="s">
        <v>134</v>
      </c>
      <c r="I3" s="257"/>
      <c r="J3" s="148"/>
    </row>
    <row r="4" spans="1:26" ht="18.75" customHeight="1" thickBot="1" x14ac:dyDescent="0.25">
      <c r="A4" s="112" t="s">
        <v>130</v>
      </c>
      <c r="B4" s="113" t="s">
        <v>2</v>
      </c>
      <c r="C4" s="113" t="s">
        <v>131</v>
      </c>
      <c r="D4" s="113" t="s">
        <v>132</v>
      </c>
      <c r="E4" s="113" t="s">
        <v>131</v>
      </c>
      <c r="F4" s="113" t="s">
        <v>132</v>
      </c>
      <c r="G4" s="113" t="s">
        <v>131</v>
      </c>
      <c r="H4" s="113" t="s">
        <v>132</v>
      </c>
      <c r="I4" s="113" t="s">
        <v>131</v>
      </c>
      <c r="J4" s="149" t="s">
        <v>133</v>
      </c>
    </row>
    <row r="5" spans="1:26" ht="16.5" thickTop="1" x14ac:dyDescent="0.25">
      <c r="A5" s="111" t="str">
        <f>Sheet2!L72</f>
        <v>Rovenský Denis</v>
      </c>
      <c r="B5" s="111">
        <f>Sheet2!M72</f>
        <v>3</v>
      </c>
      <c r="C5" s="111">
        <f>Sheet2!N72</f>
        <v>14800</v>
      </c>
      <c r="D5" s="111">
        <f>Sheet2!O72</f>
        <v>1</v>
      </c>
      <c r="E5" s="111">
        <f>Sheet2!P72</f>
        <v>21250</v>
      </c>
      <c r="F5" s="111">
        <f>Sheet2!Q72</f>
        <v>1</v>
      </c>
      <c r="G5" s="111">
        <f>Sheet2!R72</f>
        <v>26730</v>
      </c>
      <c r="H5" s="111">
        <f>Sheet2!T72</f>
        <v>5</v>
      </c>
      <c r="I5" s="111">
        <f>Sheet2!U72</f>
        <v>62780</v>
      </c>
      <c r="J5" s="150">
        <f t="shared" ref="J5:J36" si="0">Z5</f>
        <v>1</v>
      </c>
      <c r="U5">
        <f>RANK(H5,$H$5:$H$124,1)</f>
        <v>1</v>
      </c>
      <c r="V5">
        <f>RANK(I5,$I$5:$I$124,0)</f>
        <v>1</v>
      </c>
      <c r="W5">
        <f>U5+0.00001*V5</f>
        <v>1.0000100000000001</v>
      </c>
      <c r="X5">
        <f>RANK(W5,$W$5:$W$124,1)</f>
        <v>1</v>
      </c>
      <c r="Y5">
        <f>COUNTIF($X$5:$X$124,X5)</f>
        <v>1</v>
      </c>
      <c r="Z5">
        <f>IF(Y5 &gt; 1,IF(MOD(Y5,2) = 0,((X5*2+Y5-1)/2),(X5*2+Y5-1)/2),IF(Y5=1,X5,(X5*2+Y5-1)/2))</f>
        <v>1</v>
      </c>
    </row>
    <row r="6" spans="1:26" ht="15.75" x14ac:dyDescent="0.25">
      <c r="A6" s="111" t="str">
        <f>Sheet2!L95</f>
        <v>Černák Peter</v>
      </c>
      <c r="B6" s="111">
        <f>Sheet2!M95</f>
        <v>2</v>
      </c>
      <c r="C6" s="111">
        <f>Sheet2!N95</f>
        <v>11160</v>
      </c>
      <c r="D6" s="111">
        <f>Sheet2!O95</f>
        <v>2</v>
      </c>
      <c r="E6" s="111">
        <f>Sheet2!P95</f>
        <v>16800</v>
      </c>
      <c r="F6" s="111">
        <f>Sheet2!Q95</f>
        <v>1</v>
      </c>
      <c r="G6" s="111">
        <f>Sheet2!R95</f>
        <v>26580</v>
      </c>
      <c r="H6" s="111">
        <f>Sheet2!T95</f>
        <v>5</v>
      </c>
      <c r="I6" s="111">
        <f>Sheet2!U95</f>
        <v>54540</v>
      </c>
      <c r="J6" s="150">
        <f t="shared" si="0"/>
        <v>2</v>
      </c>
      <c r="U6">
        <f t="shared" ref="U6:U69" si="1">RANK(H6,$H$5:$H$124,1)</f>
        <v>1</v>
      </c>
      <c r="V6">
        <f t="shared" ref="V6:V69" si="2">RANK(I6,$I$5:$I$124,0)</f>
        <v>3</v>
      </c>
      <c r="W6">
        <f t="shared" ref="W6:W69" si="3">U6+0.00001*V6</f>
        <v>1.00003</v>
      </c>
      <c r="X6">
        <f t="shared" ref="X6:X69" si="4">RANK(W6,$W$5:$W$124,1)</f>
        <v>2</v>
      </c>
      <c r="Y6">
        <f t="shared" ref="Y6:Y69" si="5">COUNTIF($X$5:$X$124,X6)</f>
        <v>1</v>
      </c>
      <c r="Z6">
        <f t="shared" ref="Z6:Z69" si="6">IF(Y6 &gt; 1,IF(MOD(Y6,2) = 0,((X6*2+Y6-1)/2),(X6*2+Y6-1)/2),IF(Y6=1,X6,(X6*2+Y6-1)/2))</f>
        <v>2</v>
      </c>
    </row>
    <row r="7" spans="1:26" ht="15.75" x14ac:dyDescent="0.25">
      <c r="A7" s="111" t="str">
        <f>Sheet2!L42</f>
        <v>Mindák Tomáš</v>
      </c>
      <c r="B7" s="111">
        <f>Sheet2!M42</f>
        <v>2</v>
      </c>
      <c r="C7" s="111">
        <f>Sheet2!N42</f>
        <v>16450</v>
      </c>
      <c r="D7" s="111">
        <f>Sheet2!O42</f>
        <v>1</v>
      </c>
      <c r="E7" s="111">
        <f>Sheet2!P42</f>
        <v>15740</v>
      </c>
      <c r="F7" s="111">
        <f>Sheet2!Q42</f>
        <v>2</v>
      </c>
      <c r="G7" s="111">
        <f>Sheet2!R42</f>
        <v>19530</v>
      </c>
      <c r="H7" s="111">
        <f>Sheet2!T42</f>
        <v>5</v>
      </c>
      <c r="I7" s="111">
        <f>Sheet2!U42</f>
        <v>51720</v>
      </c>
      <c r="J7" s="150">
        <f t="shared" si="0"/>
        <v>3</v>
      </c>
      <c r="U7">
        <f t="shared" si="1"/>
        <v>1</v>
      </c>
      <c r="V7">
        <f t="shared" si="2"/>
        <v>6</v>
      </c>
      <c r="W7">
        <f t="shared" si="3"/>
        <v>1.0000599999999999</v>
      </c>
      <c r="X7">
        <f t="shared" si="4"/>
        <v>3</v>
      </c>
      <c r="Y7">
        <f t="shared" si="5"/>
        <v>1</v>
      </c>
      <c r="Z7">
        <f t="shared" si="6"/>
        <v>3</v>
      </c>
    </row>
    <row r="8" spans="1:26" ht="15.75" x14ac:dyDescent="0.25">
      <c r="A8" s="111" t="str">
        <f>Sheet2!L65</f>
        <v>Pilek Patrik</v>
      </c>
      <c r="B8" s="111">
        <f>Sheet2!M65</f>
        <v>1</v>
      </c>
      <c r="C8" s="111">
        <f>Sheet2!N65</f>
        <v>21500</v>
      </c>
      <c r="D8" s="111">
        <f>Sheet2!O65</f>
        <v>1</v>
      </c>
      <c r="E8" s="111">
        <f>Sheet2!P65</f>
        <v>12760</v>
      </c>
      <c r="F8" s="111">
        <f>Sheet2!Q65</f>
        <v>3</v>
      </c>
      <c r="G8" s="111">
        <f>Sheet2!R65</f>
        <v>17350</v>
      </c>
      <c r="H8" s="111">
        <f>Sheet2!T65</f>
        <v>5</v>
      </c>
      <c r="I8" s="111">
        <f>Sheet2!U65</f>
        <v>51610</v>
      </c>
      <c r="J8" s="150">
        <f t="shared" si="0"/>
        <v>4</v>
      </c>
      <c r="U8">
        <f t="shared" si="1"/>
        <v>1</v>
      </c>
      <c r="V8">
        <f t="shared" si="2"/>
        <v>7</v>
      </c>
      <c r="W8">
        <f t="shared" si="3"/>
        <v>1.00007</v>
      </c>
      <c r="X8">
        <f t="shared" si="4"/>
        <v>4</v>
      </c>
      <c r="Y8">
        <f t="shared" si="5"/>
        <v>1</v>
      </c>
      <c r="Z8">
        <f t="shared" si="6"/>
        <v>4</v>
      </c>
    </row>
    <row r="9" spans="1:26" ht="15.75" x14ac:dyDescent="0.25">
      <c r="A9" s="111" t="str">
        <f>Sheet2!L67</f>
        <v>Almási Tibor</v>
      </c>
      <c r="B9" s="111">
        <f>Sheet2!M67</f>
        <v>1</v>
      </c>
      <c r="C9" s="111">
        <f>Sheet2!N67</f>
        <v>17310</v>
      </c>
      <c r="D9" s="111">
        <f>Sheet2!O67</f>
        <v>1</v>
      </c>
      <c r="E9" s="111">
        <f>Sheet2!P67</f>
        <v>11180</v>
      </c>
      <c r="F9" s="111">
        <f>Sheet2!Q67</f>
        <v>3</v>
      </c>
      <c r="G9" s="111">
        <f>Sheet2!R67</f>
        <v>17050</v>
      </c>
      <c r="H9" s="111">
        <f>Sheet2!T67</f>
        <v>5</v>
      </c>
      <c r="I9" s="111">
        <f>Sheet2!U67</f>
        <v>45540</v>
      </c>
      <c r="J9" s="150">
        <f t="shared" si="0"/>
        <v>5</v>
      </c>
      <c r="U9">
        <f t="shared" si="1"/>
        <v>1</v>
      </c>
      <c r="V9">
        <f t="shared" si="2"/>
        <v>11</v>
      </c>
      <c r="W9">
        <f t="shared" si="3"/>
        <v>1.0001100000000001</v>
      </c>
      <c r="X9">
        <f t="shared" si="4"/>
        <v>5</v>
      </c>
      <c r="Y9">
        <f t="shared" si="5"/>
        <v>1</v>
      </c>
      <c r="Z9">
        <f t="shared" si="6"/>
        <v>5</v>
      </c>
    </row>
    <row r="10" spans="1:26" ht="15.75" x14ac:dyDescent="0.25">
      <c r="A10" s="111" t="str">
        <f>Sheet2!L28</f>
        <v>Konopásek Josef</v>
      </c>
      <c r="B10" s="111">
        <f>Sheet2!M28</f>
        <v>2</v>
      </c>
      <c r="C10" s="111">
        <f>Sheet2!N28</f>
        <v>20200</v>
      </c>
      <c r="D10" s="111">
        <f>Sheet2!O28</f>
        <v>2</v>
      </c>
      <c r="E10" s="111">
        <f>Sheet2!P28</f>
        <v>15500</v>
      </c>
      <c r="F10" s="111">
        <f>Sheet2!Q28</f>
        <v>2</v>
      </c>
      <c r="G10" s="111">
        <f>Sheet2!R28</f>
        <v>18560</v>
      </c>
      <c r="H10" s="111">
        <f>Sheet2!T28</f>
        <v>6</v>
      </c>
      <c r="I10" s="111">
        <f>Sheet2!U28</f>
        <v>54260</v>
      </c>
      <c r="J10" s="150">
        <f t="shared" si="0"/>
        <v>6</v>
      </c>
      <c r="U10">
        <f t="shared" si="1"/>
        <v>6</v>
      </c>
      <c r="V10">
        <f t="shared" si="2"/>
        <v>4</v>
      </c>
      <c r="W10">
        <f t="shared" si="3"/>
        <v>6.0000400000000003</v>
      </c>
      <c r="X10">
        <f t="shared" si="4"/>
        <v>6</v>
      </c>
      <c r="Y10">
        <f t="shared" si="5"/>
        <v>1</v>
      </c>
      <c r="Z10">
        <f t="shared" si="6"/>
        <v>6</v>
      </c>
    </row>
    <row r="11" spans="1:26" ht="15.75" x14ac:dyDescent="0.25">
      <c r="A11" s="111" t="str">
        <f>Sheet2!L69</f>
        <v>Kopinec David</v>
      </c>
      <c r="B11" s="111">
        <f>Sheet2!M69</f>
        <v>2</v>
      </c>
      <c r="C11" s="111">
        <f>Sheet2!N69</f>
        <v>16700</v>
      </c>
      <c r="D11" s="111">
        <f>Sheet2!O69</f>
        <v>2</v>
      </c>
      <c r="E11" s="111">
        <f>Sheet2!P69</f>
        <v>11090</v>
      </c>
      <c r="F11" s="111">
        <f>Sheet2!Q69</f>
        <v>2</v>
      </c>
      <c r="G11" s="111">
        <f>Sheet2!R69</f>
        <v>23950</v>
      </c>
      <c r="H11" s="111">
        <f>Sheet2!T69</f>
        <v>6</v>
      </c>
      <c r="I11" s="111">
        <f>Sheet2!U69</f>
        <v>51740</v>
      </c>
      <c r="J11" s="150">
        <f t="shared" si="0"/>
        <v>7</v>
      </c>
      <c r="U11">
        <f t="shared" si="1"/>
        <v>6</v>
      </c>
      <c r="V11">
        <f t="shared" si="2"/>
        <v>5</v>
      </c>
      <c r="W11">
        <f t="shared" si="3"/>
        <v>6.0000499999999999</v>
      </c>
      <c r="X11">
        <f t="shared" si="4"/>
        <v>7</v>
      </c>
      <c r="Y11">
        <f t="shared" si="5"/>
        <v>1</v>
      </c>
      <c r="Z11">
        <f t="shared" si="6"/>
        <v>7</v>
      </c>
    </row>
    <row r="12" spans="1:26" ht="15.75" x14ac:dyDescent="0.25">
      <c r="A12" s="111" t="str">
        <f>Sheet2!L98</f>
        <v>Šabata Jakub</v>
      </c>
      <c r="B12" s="111">
        <f>Sheet2!M98</f>
        <v>2</v>
      </c>
      <c r="C12" s="111">
        <f>Sheet2!N98</f>
        <v>13000</v>
      </c>
      <c r="D12" s="111">
        <f>Sheet2!O98</f>
        <v>3</v>
      </c>
      <c r="E12" s="111">
        <f>Sheet2!P98</f>
        <v>16710</v>
      </c>
      <c r="F12" s="111">
        <f>Sheet2!Q98</f>
        <v>1</v>
      </c>
      <c r="G12" s="111">
        <f>Sheet2!R98</f>
        <v>20100</v>
      </c>
      <c r="H12" s="111">
        <f>Sheet2!T98</f>
        <v>6</v>
      </c>
      <c r="I12" s="111">
        <f>Sheet2!U98</f>
        <v>49810</v>
      </c>
      <c r="J12" s="150">
        <f t="shared" si="0"/>
        <v>8</v>
      </c>
      <c r="U12">
        <f t="shared" si="1"/>
        <v>6</v>
      </c>
      <c r="V12">
        <f t="shared" si="2"/>
        <v>9</v>
      </c>
      <c r="W12">
        <f t="shared" si="3"/>
        <v>6.0000900000000001</v>
      </c>
      <c r="X12">
        <f t="shared" si="4"/>
        <v>8</v>
      </c>
      <c r="Y12">
        <f t="shared" si="5"/>
        <v>1</v>
      </c>
      <c r="Z12">
        <f t="shared" si="6"/>
        <v>8</v>
      </c>
    </row>
    <row r="13" spans="1:26" ht="15.75" x14ac:dyDescent="0.25">
      <c r="A13" s="111" t="str">
        <f>Sheet2!L5</f>
        <v>Hašuk Peter</v>
      </c>
      <c r="B13" s="111">
        <f>Sheet2!M5</f>
        <v>1</v>
      </c>
      <c r="C13" s="111">
        <f>Sheet2!N5</f>
        <v>21820</v>
      </c>
      <c r="D13" s="111">
        <f>Sheet2!O5</f>
        <v>5</v>
      </c>
      <c r="E13" s="111">
        <f>Sheet2!P5</f>
        <v>9690</v>
      </c>
      <c r="F13" s="111">
        <f>Sheet2!Q5</f>
        <v>1</v>
      </c>
      <c r="G13" s="111">
        <f>Sheet2!R5</f>
        <v>19860</v>
      </c>
      <c r="H13" s="111">
        <f>Sheet2!T5</f>
        <v>7</v>
      </c>
      <c r="I13" s="111">
        <f>Sheet2!U5</f>
        <v>51370</v>
      </c>
      <c r="J13" s="150">
        <f t="shared" si="0"/>
        <v>9</v>
      </c>
      <c r="U13">
        <f t="shared" si="1"/>
        <v>9</v>
      </c>
      <c r="V13">
        <f t="shared" si="2"/>
        <v>8</v>
      </c>
      <c r="W13">
        <f t="shared" si="3"/>
        <v>9.0000800000000005</v>
      </c>
      <c r="X13">
        <f t="shared" si="4"/>
        <v>9</v>
      </c>
      <c r="Y13">
        <f t="shared" si="5"/>
        <v>1</v>
      </c>
      <c r="Z13">
        <f t="shared" si="6"/>
        <v>9</v>
      </c>
    </row>
    <row r="14" spans="1:26" ht="15.75" x14ac:dyDescent="0.25">
      <c r="A14" s="111" t="str">
        <f>Sheet2!L58</f>
        <v>Psota Igor</v>
      </c>
      <c r="B14" s="111">
        <f>Sheet2!M58</f>
        <v>6</v>
      </c>
      <c r="C14" s="111">
        <f>Sheet2!N58</f>
        <v>12720</v>
      </c>
      <c r="D14" s="111">
        <f>Sheet2!O58</f>
        <v>1</v>
      </c>
      <c r="E14" s="111">
        <f>Sheet2!P58</f>
        <v>19530</v>
      </c>
      <c r="F14" s="111">
        <f>Sheet2!Q58</f>
        <v>2</v>
      </c>
      <c r="G14" s="111">
        <f>Sheet2!R58</f>
        <v>16900</v>
      </c>
      <c r="H14" s="111">
        <f>Sheet2!T58</f>
        <v>9</v>
      </c>
      <c r="I14" s="111">
        <f>Sheet2!U58</f>
        <v>49150</v>
      </c>
      <c r="J14" s="150">
        <f t="shared" si="0"/>
        <v>10</v>
      </c>
      <c r="U14">
        <f t="shared" si="1"/>
        <v>10</v>
      </c>
      <c r="V14">
        <f t="shared" si="2"/>
        <v>10</v>
      </c>
      <c r="W14">
        <f t="shared" si="3"/>
        <v>10.0001</v>
      </c>
      <c r="X14">
        <f t="shared" si="4"/>
        <v>10</v>
      </c>
      <c r="Y14">
        <f t="shared" si="5"/>
        <v>1</v>
      </c>
      <c r="Z14">
        <f t="shared" si="6"/>
        <v>10</v>
      </c>
    </row>
    <row r="15" spans="1:26" ht="15.75" x14ac:dyDescent="0.25">
      <c r="A15" s="111" t="str">
        <f>Sheet2!L68</f>
        <v>Filák František</v>
      </c>
      <c r="B15" s="111">
        <f>Sheet2!M68</f>
        <v>2</v>
      </c>
      <c r="C15" s="111">
        <f>Sheet2!N68</f>
        <v>14490</v>
      </c>
      <c r="D15" s="111">
        <f>Sheet2!O68</f>
        <v>3</v>
      </c>
      <c r="E15" s="111">
        <f>Sheet2!P68</f>
        <v>8745</v>
      </c>
      <c r="F15" s="111">
        <f>Sheet2!Q68</f>
        <v>4</v>
      </c>
      <c r="G15" s="111">
        <f>Sheet2!R68</f>
        <v>17220</v>
      </c>
      <c r="H15" s="111">
        <f>Sheet2!T68</f>
        <v>9</v>
      </c>
      <c r="I15" s="111">
        <f>Sheet2!U68</f>
        <v>40455</v>
      </c>
      <c r="J15" s="150">
        <f t="shared" si="0"/>
        <v>11</v>
      </c>
      <c r="U15">
        <f t="shared" si="1"/>
        <v>10</v>
      </c>
      <c r="V15">
        <f t="shared" si="2"/>
        <v>16</v>
      </c>
      <c r="W15">
        <f t="shared" si="3"/>
        <v>10.000159999999999</v>
      </c>
      <c r="X15">
        <f t="shared" si="4"/>
        <v>11</v>
      </c>
      <c r="Y15">
        <f t="shared" si="5"/>
        <v>1</v>
      </c>
      <c r="Z15">
        <f t="shared" si="6"/>
        <v>11</v>
      </c>
    </row>
    <row r="16" spans="1:26" ht="15.75" x14ac:dyDescent="0.25">
      <c r="A16" s="111" t="str">
        <f>Sheet2!L102</f>
        <v>Rovenský Ivan</v>
      </c>
      <c r="B16" s="111">
        <f>Sheet2!M102</f>
        <v>1</v>
      </c>
      <c r="C16" s="111">
        <f>Sheet2!N102</f>
        <v>13180</v>
      </c>
      <c r="D16" s="111">
        <f>Sheet2!O102</f>
        <v>5</v>
      </c>
      <c r="E16" s="111">
        <f>Sheet2!P102</f>
        <v>6600</v>
      </c>
      <c r="F16" s="111">
        <f>Sheet2!Q102</f>
        <v>3</v>
      </c>
      <c r="G16" s="111">
        <f>Sheet2!R102</f>
        <v>15660</v>
      </c>
      <c r="H16" s="111">
        <f>Sheet2!T102</f>
        <v>9</v>
      </c>
      <c r="I16" s="111">
        <f>Sheet2!U102</f>
        <v>35440</v>
      </c>
      <c r="J16" s="150">
        <f t="shared" si="0"/>
        <v>12</v>
      </c>
      <c r="U16">
        <f t="shared" si="1"/>
        <v>10</v>
      </c>
      <c r="V16">
        <f t="shared" si="2"/>
        <v>29</v>
      </c>
      <c r="W16">
        <f t="shared" si="3"/>
        <v>10.00029</v>
      </c>
      <c r="X16">
        <f t="shared" si="4"/>
        <v>12</v>
      </c>
      <c r="Y16">
        <f t="shared" si="5"/>
        <v>1</v>
      </c>
      <c r="Z16">
        <f t="shared" si="6"/>
        <v>12</v>
      </c>
    </row>
    <row r="17" spans="1:26" ht="15.75" x14ac:dyDescent="0.25">
      <c r="A17" s="111" t="str">
        <f>Sheet2!L83</f>
        <v>Slamka Erik</v>
      </c>
      <c r="B17" s="111">
        <f>Sheet2!M83</f>
        <v>5</v>
      </c>
      <c r="C17" s="111">
        <f>Sheet2!N83</f>
        <v>14240</v>
      </c>
      <c r="D17" s="111">
        <f>Sheet2!O83</f>
        <v>4</v>
      </c>
      <c r="E17" s="111">
        <f>Sheet2!P83</f>
        <v>16550</v>
      </c>
      <c r="F17" s="111">
        <f>Sheet2!Q83</f>
        <v>1</v>
      </c>
      <c r="G17" s="111">
        <f>Sheet2!R83</f>
        <v>25820</v>
      </c>
      <c r="H17" s="111">
        <f>Sheet2!T83</f>
        <v>10</v>
      </c>
      <c r="I17" s="111">
        <f>Sheet2!U83</f>
        <v>56610</v>
      </c>
      <c r="J17" s="150">
        <f t="shared" si="0"/>
        <v>13</v>
      </c>
      <c r="U17">
        <f t="shared" si="1"/>
        <v>13</v>
      </c>
      <c r="V17">
        <f t="shared" si="2"/>
        <v>2</v>
      </c>
      <c r="W17">
        <f t="shared" si="3"/>
        <v>13.000019999999999</v>
      </c>
      <c r="X17">
        <f t="shared" si="4"/>
        <v>13</v>
      </c>
      <c r="Y17">
        <f t="shared" si="5"/>
        <v>1</v>
      </c>
      <c r="Z17">
        <f t="shared" si="6"/>
        <v>13</v>
      </c>
    </row>
    <row r="18" spans="1:26" ht="15.75" x14ac:dyDescent="0.25">
      <c r="A18" s="111" t="str">
        <f>Sheet2!L85</f>
        <v>Perbecký Ivan</v>
      </c>
      <c r="B18" s="111">
        <f>Sheet2!M85</f>
        <v>4</v>
      </c>
      <c r="C18" s="111">
        <f>Sheet2!N85</f>
        <v>14260</v>
      </c>
      <c r="D18" s="111">
        <f>Sheet2!O85</f>
        <v>2</v>
      </c>
      <c r="E18" s="111">
        <f>Sheet2!P85</f>
        <v>15620</v>
      </c>
      <c r="F18" s="111">
        <f>Sheet2!Q85</f>
        <v>5</v>
      </c>
      <c r="G18" s="111">
        <f>Sheet2!R85</f>
        <v>14970</v>
      </c>
      <c r="H18" s="111">
        <f>Sheet2!T85</f>
        <v>11</v>
      </c>
      <c r="I18" s="111">
        <f>Sheet2!U85</f>
        <v>44850</v>
      </c>
      <c r="J18" s="150">
        <f t="shared" si="0"/>
        <v>14</v>
      </c>
      <c r="U18">
        <f t="shared" si="1"/>
        <v>14</v>
      </c>
      <c r="V18">
        <f t="shared" si="2"/>
        <v>12</v>
      </c>
      <c r="W18">
        <f t="shared" si="3"/>
        <v>14.000120000000001</v>
      </c>
      <c r="X18">
        <f t="shared" si="4"/>
        <v>14</v>
      </c>
      <c r="Y18">
        <f t="shared" si="5"/>
        <v>1</v>
      </c>
      <c r="Z18">
        <f t="shared" si="6"/>
        <v>14</v>
      </c>
    </row>
    <row r="19" spans="1:26" ht="15.75" x14ac:dyDescent="0.25">
      <c r="A19" s="111" t="str">
        <f>Sheet2!L37</f>
        <v>Gergel Marek</v>
      </c>
      <c r="B19" s="111">
        <f>Sheet2!M37</f>
        <v>4</v>
      </c>
      <c r="C19" s="111">
        <f>Sheet2!N37</f>
        <v>10370</v>
      </c>
      <c r="D19" s="111">
        <f>Sheet2!O37</f>
        <v>3</v>
      </c>
      <c r="E19" s="111">
        <f>Sheet2!P37</f>
        <v>13820</v>
      </c>
      <c r="F19" s="111">
        <f>Sheet2!Q37</f>
        <v>4</v>
      </c>
      <c r="G19" s="111">
        <f>Sheet2!R37</f>
        <v>15480</v>
      </c>
      <c r="H19" s="111">
        <f>Sheet2!T37</f>
        <v>11</v>
      </c>
      <c r="I19" s="111">
        <f>Sheet2!U37</f>
        <v>39670</v>
      </c>
      <c r="J19" s="150">
        <f t="shared" si="0"/>
        <v>15</v>
      </c>
      <c r="U19">
        <f t="shared" si="1"/>
        <v>14</v>
      </c>
      <c r="V19">
        <f t="shared" si="2"/>
        <v>20</v>
      </c>
      <c r="W19">
        <f t="shared" si="3"/>
        <v>14.0002</v>
      </c>
      <c r="X19">
        <f t="shared" si="4"/>
        <v>15</v>
      </c>
      <c r="Y19">
        <f t="shared" si="5"/>
        <v>1</v>
      </c>
      <c r="Z19">
        <f t="shared" si="6"/>
        <v>15</v>
      </c>
    </row>
    <row r="20" spans="1:26" ht="15.75" x14ac:dyDescent="0.25">
      <c r="A20" s="111" t="str">
        <f>Sheet2!L7</f>
        <v>Szikonya Kristián</v>
      </c>
      <c r="B20" s="111">
        <f>Sheet2!M7</f>
        <v>5</v>
      </c>
      <c r="C20" s="111">
        <f>Sheet2!N7</f>
        <v>10220</v>
      </c>
      <c r="D20" s="111">
        <f>Sheet2!O7</f>
        <v>2</v>
      </c>
      <c r="E20" s="111">
        <f>Sheet2!P7</f>
        <v>16710</v>
      </c>
      <c r="F20" s="111">
        <f>Sheet2!Q7</f>
        <v>5</v>
      </c>
      <c r="G20" s="111">
        <f>Sheet2!R7</f>
        <v>13175</v>
      </c>
      <c r="H20" s="111">
        <f>Sheet2!T7</f>
        <v>12</v>
      </c>
      <c r="I20" s="111">
        <f>Sheet2!U7</f>
        <v>40105</v>
      </c>
      <c r="J20" s="150">
        <f t="shared" si="0"/>
        <v>16</v>
      </c>
      <c r="U20">
        <f t="shared" si="1"/>
        <v>16</v>
      </c>
      <c r="V20">
        <f t="shared" si="2"/>
        <v>18</v>
      </c>
      <c r="W20">
        <f t="shared" si="3"/>
        <v>16.00018</v>
      </c>
      <c r="X20">
        <f t="shared" si="4"/>
        <v>16</v>
      </c>
      <c r="Y20">
        <f t="shared" si="5"/>
        <v>1</v>
      </c>
      <c r="Z20">
        <f t="shared" si="6"/>
        <v>16</v>
      </c>
    </row>
    <row r="21" spans="1:26" ht="15.75" x14ac:dyDescent="0.25">
      <c r="A21" s="111" t="str">
        <f>Sheet2!L88</f>
        <v>Pavelka Roman st</v>
      </c>
      <c r="B21" s="111">
        <f>Sheet2!M88</f>
        <v>8</v>
      </c>
      <c r="C21" s="111">
        <f>Sheet2!N88</f>
        <v>10540</v>
      </c>
      <c r="D21" s="111">
        <f>Sheet2!O88</f>
        <v>2</v>
      </c>
      <c r="E21" s="111">
        <f>Sheet2!P88</f>
        <v>13740</v>
      </c>
      <c r="F21" s="111">
        <f>Sheet2!Q88</f>
        <v>2</v>
      </c>
      <c r="G21" s="111">
        <f>Sheet2!R88</f>
        <v>14220</v>
      </c>
      <c r="H21" s="111">
        <f>Sheet2!T88</f>
        <v>12</v>
      </c>
      <c r="I21" s="111">
        <f>Sheet2!U88</f>
        <v>38500</v>
      </c>
      <c r="J21" s="150">
        <f t="shared" si="0"/>
        <v>17</v>
      </c>
      <c r="U21">
        <f t="shared" si="1"/>
        <v>16</v>
      </c>
      <c r="V21">
        <f t="shared" si="2"/>
        <v>24</v>
      </c>
      <c r="W21">
        <f t="shared" si="3"/>
        <v>16.000240000000002</v>
      </c>
      <c r="X21">
        <f t="shared" si="4"/>
        <v>17</v>
      </c>
      <c r="Y21">
        <f t="shared" si="5"/>
        <v>1</v>
      </c>
      <c r="Z21">
        <f t="shared" si="6"/>
        <v>17</v>
      </c>
    </row>
    <row r="22" spans="1:26" ht="15.75" x14ac:dyDescent="0.25">
      <c r="A22" s="111" t="str">
        <f>Sheet2!L101</f>
        <v>Kosmeľ Miroslav</v>
      </c>
      <c r="B22" s="111">
        <f>Sheet2!M101</f>
        <v>1</v>
      </c>
      <c r="C22" s="111">
        <f>Sheet2!N101</f>
        <v>12640</v>
      </c>
      <c r="D22" s="111">
        <f>Sheet2!O101</f>
        <v>3</v>
      </c>
      <c r="E22" s="111">
        <f>Sheet2!P101</f>
        <v>6920</v>
      </c>
      <c r="F22" s="111">
        <f>Sheet2!Q101</f>
        <v>8</v>
      </c>
      <c r="G22" s="111">
        <f>Sheet2!R101</f>
        <v>10540</v>
      </c>
      <c r="H22" s="111">
        <f>Sheet2!T101</f>
        <v>12</v>
      </c>
      <c r="I22" s="111">
        <f>Sheet2!U101</f>
        <v>30100</v>
      </c>
      <c r="J22" s="150">
        <f t="shared" si="0"/>
        <v>18</v>
      </c>
      <c r="U22">
        <f t="shared" si="1"/>
        <v>16</v>
      </c>
      <c r="V22">
        <f t="shared" si="2"/>
        <v>42</v>
      </c>
      <c r="W22">
        <f t="shared" si="3"/>
        <v>16.000419999999998</v>
      </c>
      <c r="X22">
        <f t="shared" si="4"/>
        <v>18</v>
      </c>
      <c r="Y22">
        <f t="shared" si="5"/>
        <v>1</v>
      </c>
      <c r="Z22">
        <f t="shared" si="6"/>
        <v>18</v>
      </c>
    </row>
    <row r="23" spans="1:26" ht="15.75" x14ac:dyDescent="0.25">
      <c r="A23" s="111" t="str">
        <f>Sheet2!L13</f>
        <v>Szabó Ladislav</v>
      </c>
      <c r="B23" s="111">
        <f>Sheet2!M13</f>
        <v>1</v>
      </c>
      <c r="C23" s="111">
        <f>Sheet2!N13</f>
        <v>19320</v>
      </c>
      <c r="D23" s="111">
        <f>Sheet2!O13</f>
        <v>6.5</v>
      </c>
      <c r="E23" s="111">
        <f>Sheet2!P13</f>
        <v>12100</v>
      </c>
      <c r="F23" s="111">
        <f>Sheet2!Q13</f>
        <v>5</v>
      </c>
      <c r="G23" s="111">
        <f>Sheet2!R13</f>
        <v>13400</v>
      </c>
      <c r="H23" s="111">
        <f>Sheet2!T13</f>
        <v>12.5</v>
      </c>
      <c r="I23" s="111">
        <f>Sheet2!U13</f>
        <v>44820</v>
      </c>
      <c r="J23" s="150">
        <f t="shared" si="0"/>
        <v>19</v>
      </c>
      <c r="U23">
        <f t="shared" si="1"/>
        <v>19</v>
      </c>
      <c r="V23">
        <f t="shared" si="2"/>
        <v>13</v>
      </c>
      <c r="W23">
        <f t="shared" si="3"/>
        <v>19.000129999999999</v>
      </c>
      <c r="X23">
        <f t="shared" si="4"/>
        <v>19</v>
      </c>
      <c r="Y23">
        <f t="shared" si="5"/>
        <v>1</v>
      </c>
      <c r="Z23">
        <f t="shared" si="6"/>
        <v>19</v>
      </c>
    </row>
    <row r="24" spans="1:26" ht="15.75" x14ac:dyDescent="0.25">
      <c r="A24" s="111" t="str">
        <f>Sheet2!L9</f>
        <v>Haššo Jaroslav</v>
      </c>
      <c r="B24" s="111">
        <f>Sheet2!M9</f>
        <v>4</v>
      </c>
      <c r="C24" s="111">
        <f>Sheet2!N9</f>
        <v>18120</v>
      </c>
      <c r="D24" s="111">
        <f>Sheet2!O9</f>
        <v>4</v>
      </c>
      <c r="E24" s="111">
        <f>Sheet2!P9</f>
        <v>12210</v>
      </c>
      <c r="F24" s="111">
        <f>Sheet2!Q9</f>
        <v>5</v>
      </c>
      <c r="G24" s="111">
        <f>Sheet2!R9</f>
        <v>13600</v>
      </c>
      <c r="H24" s="111">
        <f>Sheet2!T9</f>
        <v>13</v>
      </c>
      <c r="I24" s="111">
        <f>Sheet2!U9</f>
        <v>43930</v>
      </c>
      <c r="J24" s="150">
        <f t="shared" si="0"/>
        <v>20</v>
      </c>
      <c r="U24">
        <f t="shared" si="1"/>
        <v>20</v>
      </c>
      <c r="V24">
        <f t="shared" si="2"/>
        <v>15</v>
      </c>
      <c r="W24">
        <f t="shared" si="3"/>
        <v>20.000150000000001</v>
      </c>
      <c r="X24">
        <f t="shared" si="4"/>
        <v>20</v>
      </c>
      <c r="Y24">
        <f t="shared" si="5"/>
        <v>1</v>
      </c>
      <c r="Z24">
        <f t="shared" si="6"/>
        <v>20</v>
      </c>
    </row>
    <row r="25" spans="1:26" ht="15.75" x14ac:dyDescent="0.25">
      <c r="A25" s="111" t="str">
        <f>Sheet2!L12</f>
        <v>Šimko Jozef</v>
      </c>
      <c r="B25" s="111">
        <f>Sheet2!M12</f>
        <v>3</v>
      </c>
      <c r="C25" s="111">
        <f>Sheet2!N12</f>
        <v>13980</v>
      </c>
      <c r="D25" s="111">
        <f>Sheet2!O12</f>
        <v>9</v>
      </c>
      <c r="E25" s="111">
        <f>Sheet2!P12</f>
        <v>8130</v>
      </c>
      <c r="F25" s="111">
        <f>Sheet2!Q12</f>
        <v>1</v>
      </c>
      <c r="G25" s="111">
        <f>Sheet2!R12</f>
        <v>18000</v>
      </c>
      <c r="H25" s="111">
        <f>Sheet2!T12</f>
        <v>13</v>
      </c>
      <c r="I25" s="111">
        <f>Sheet2!U12</f>
        <v>40110</v>
      </c>
      <c r="J25" s="150">
        <f t="shared" si="0"/>
        <v>21</v>
      </c>
      <c r="U25">
        <f t="shared" si="1"/>
        <v>20</v>
      </c>
      <c r="V25">
        <f t="shared" si="2"/>
        <v>17</v>
      </c>
      <c r="W25">
        <f t="shared" si="3"/>
        <v>20.000170000000001</v>
      </c>
      <c r="X25">
        <f t="shared" si="4"/>
        <v>21</v>
      </c>
      <c r="Y25">
        <f t="shared" si="5"/>
        <v>1</v>
      </c>
      <c r="Z25">
        <f t="shared" si="6"/>
        <v>21</v>
      </c>
    </row>
    <row r="26" spans="1:26" ht="15.75" x14ac:dyDescent="0.25">
      <c r="A26" s="111" t="str">
        <f>Sheet2!L14</f>
        <v>Hirjak Peter</v>
      </c>
      <c r="B26" s="111">
        <f>Sheet2!M14</f>
        <v>5</v>
      </c>
      <c r="C26" s="111">
        <f>Sheet2!N14</f>
        <v>16300</v>
      </c>
      <c r="D26" s="111">
        <f>Sheet2!O14</f>
        <v>4</v>
      </c>
      <c r="E26" s="111">
        <f>Sheet2!P14</f>
        <v>12480</v>
      </c>
      <c r="F26" s="111">
        <f>Sheet2!Q14</f>
        <v>4</v>
      </c>
      <c r="G26" s="111">
        <f>Sheet2!R14</f>
        <v>10835</v>
      </c>
      <c r="H26" s="111">
        <f>Sheet2!T14</f>
        <v>13</v>
      </c>
      <c r="I26" s="111">
        <f>Sheet2!U14</f>
        <v>39615</v>
      </c>
      <c r="J26" s="150">
        <f t="shared" si="0"/>
        <v>22</v>
      </c>
      <c r="U26">
        <f t="shared" si="1"/>
        <v>20</v>
      </c>
      <c r="V26">
        <f t="shared" si="2"/>
        <v>21</v>
      </c>
      <c r="W26">
        <f t="shared" si="3"/>
        <v>20.000209999999999</v>
      </c>
      <c r="X26">
        <f t="shared" si="4"/>
        <v>22</v>
      </c>
      <c r="Y26">
        <f t="shared" si="5"/>
        <v>1</v>
      </c>
      <c r="Z26">
        <f t="shared" si="6"/>
        <v>22</v>
      </c>
    </row>
    <row r="27" spans="1:26" ht="15.75" x14ac:dyDescent="0.25">
      <c r="A27" s="111" t="str">
        <f>Sheet2!L82</f>
        <v>Paksi Nick</v>
      </c>
      <c r="B27" s="111">
        <f>Sheet2!M82</f>
        <v>3</v>
      </c>
      <c r="C27" s="111">
        <f>Sheet2!N82</f>
        <v>13750</v>
      </c>
      <c r="D27" s="111">
        <f>Sheet2!O82</f>
        <v>2</v>
      </c>
      <c r="E27" s="111">
        <f>Sheet2!P82</f>
        <v>10220</v>
      </c>
      <c r="F27" s="111">
        <f>Sheet2!Q82</f>
        <v>8</v>
      </c>
      <c r="G27" s="111">
        <f>Sheet2!R82</f>
        <v>8730</v>
      </c>
      <c r="H27" s="111">
        <f>Sheet2!T82</f>
        <v>13</v>
      </c>
      <c r="I27" s="111">
        <f>Sheet2!U82</f>
        <v>32700</v>
      </c>
      <c r="J27" s="150">
        <f t="shared" si="0"/>
        <v>23</v>
      </c>
      <c r="U27">
        <f t="shared" si="1"/>
        <v>20</v>
      </c>
      <c r="V27">
        <f t="shared" si="2"/>
        <v>35</v>
      </c>
      <c r="W27">
        <f t="shared" si="3"/>
        <v>20.000350000000001</v>
      </c>
      <c r="X27">
        <f t="shared" si="4"/>
        <v>23</v>
      </c>
      <c r="Y27">
        <f t="shared" si="5"/>
        <v>1</v>
      </c>
      <c r="Z27">
        <f t="shared" si="6"/>
        <v>23</v>
      </c>
    </row>
    <row r="28" spans="1:26" ht="15.75" x14ac:dyDescent="0.25">
      <c r="A28" s="111" t="str">
        <f>Sheet2!L81</f>
        <v>Póda András</v>
      </c>
      <c r="B28" s="111">
        <f>Sheet2!M81</f>
        <v>9</v>
      </c>
      <c r="C28" s="111">
        <f>Sheet2!N81</f>
        <v>7590</v>
      </c>
      <c r="D28" s="111">
        <f>Sheet2!O81</f>
        <v>3</v>
      </c>
      <c r="E28" s="111">
        <f>Sheet2!P81</f>
        <v>10120</v>
      </c>
      <c r="F28" s="111">
        <f>Sheet2!Q81</f>
        <v>2</v>
      </c>
      <c r="G28" s="111">
        <f>Sheet2!R81</f>
        <v>18880</v>
      </c>
      <c r="H28" s="111">
        <f>Sheet2!T81</f>
        <v>14</v>
      </c>
      <c r="I28" s="111">
        <f>Sheet2!U81</f>
        <v>36590</v>
      </c>
      <c r="J28" s="150">
        <f t="shared" si="0"/>
        <v>24</v>
      </c>
      <c r="U28">
        <f t="shared" si="1"/>
        <v>24</v>
      </c>
      <c r="V28">
        <f t="shared" si="2"/>
        <v>27</v>
      </c>
      <c r="W28">
        <f t="shared" si="3"/>
        <v>24.00027</v>
      </c>
      <c r="X28">
        <f t="shared" si="4"/>
        <v>24</v>
      </c>
      <c r="Y28">
        <f t="shared" si="5"/>
        <v>1</v>
      </c>
      <c r="Z28">
        <f t="shared" si="6"/>
        <v>24</v>
      </c>
    </row>
    <row r="29" spans="1:26" ht="15.75" x14ac:dyDescent="0.25">
      <c r="A29" s="111" t="str">
        <f>Sheet2!L53</f>
        <v>Jamborek Tomáš</v>
      </c>
      <c r="B29" s="111">
        <f>Sheet2!M53</f>
        <v>6</v>
      </c>
      <c r="C29" s="111">
        <f>Sheet2!N53</f>
        <v>9670</v>
      </c>
      <c r="D29" s="111">
        <f>Sheet2!O53</f>
        <v>1</v>
      </c>
      <c r="E29" s="111">
        <f>Sheet2!P53</f>
        <v>11800</v>
      </c>
      <c r="F29" s="111">
        <f>Sheet2!Q53</f>
        <v>7</v>
      </c>
      <c r="G29" s="111">
        <f>Sheet2!R53</f>
        <v>12800</v>
      </c>
      <c r="H29" s="111">
        <f>Sheet2!T53</f>
        <v>14</v>
      </c>
      <c r="I29" s="111">
        <f>Sheet2!U53</f>
        <v>34270</v>
      </c>
      <c r="J29" s="150">
        <f t="shared" si="0"/>
        <v>25</v>
      </c>
      <c r="U29">
        <f t="shared" si="1"/>
        <v>24</v>
      </c>
      <c r="V29">
        <f t="shared" si="2"/>
        <v>31</v>
      </c>
      <c r="W29">
        <f t="shared" si="3"/>
        <v>24.000309999999999</v>
      </c>
      <c r="X29">
        <f t="shared" si="4"/>
        <v>25</v>
      </c>
      <c r="Y29">
        <f t="shared" si="5"/>
        <v>1</v>
      </c>
      <c r="Z29">
        <f t="shared" si="6"/>
        <v>25</v>
      </c>
    </row>
    <row r="30" spans="1:26" ht="15.75" x14ac:dyDescent="0.25">
      <c r="A30" s="111" t="str">
        <f>Sheet2!L41</f>
        <v>Gajdošík Rudolf</v>
      </c>
      <c r="B30" s="111">
        <f>Sheet2!M41</f>
        <v>2</v>
      </c>
      <c r="C30" s="111">
        <f>Sheet2!N41</f>
        <v>11240</v>
      </c>
      <c r="D30" s="111">
        <f>Sheet2!O41</f>
        <v>5</v>
      </c>
      <c r="E30" s="111">
        <f>Sheet2!P41</f>
        <v>11340</v>
      </c>
      <c r="F30" s="111">
        <f>Sheet2!Q41</f>
        <v>7</v>
      </c>
      <c r="G30" s="111">
        <f>Sheet2!R41</f>
        <v>9960</v>
      </c>
      <c r="H30" s="111">
        <f>Sheet2!T41</f>
        <v>14</v>
      </c>
      <c r="I30" s="111">
        <f>Sheet2!U41</f>
        <v>32540</v>
      </c>
      <c r="J30" s="150">
        <f t="shared" si="0"/>
        <v>26</v>
      </c>
      <c r="U30">
        <f t="shared" si="1"/>
        <v>24</v>
      </c>
      <c r="V30">
        <f t="shared" si="2"/>
        <v>37</v>
      </c>
      <c r="W30">
        <f t="shared" si="3"/>
        <v>24.00037</v>
      </c>
      <c r="X30">
        <f t="shared" si="4"/>
        <v>26</v>
      </c>
      <c r="Y30">
        <f t="shared" si="5"/>
        <v>1</v>
      </c>
      <c r="Z30">
        <f t="shared" si="6"/>
        <v>26</v>
      </c>
    </row>
    <row r="31" spans="1:26" ht="15.75" x14ac:dyDescent="0.25">
      <c r="A31" s="111" t="str">
        <f>Sheet2!L36</f>
        <v>Hason Marián</v>
      </c>
      <c r="B31" s="111">
        <f>Sheet2!M36</f>
        <v>5</v>
      </c>
      <c r="C31" s="111">
        <f>Sheet2!N36</f>
        <v>15050</v>
      </c>
      <c r="D31" s="111">
        <f>Sheet2!O36</f>
        <v>6.5</v>
      </c>
      <c r="E31" s="111">
        <f>Sheet2!P36</f>
        <v>12100</v>
      </c>
      <c r="F31" s="111">
        <f>Sheet2!Q36</f>
        <v>3</v>
      </c>
      <c r="G31" s="111">
        <f>Sheet2!R36</f>
        <v>17660</v>
      </c>
      <c r="H31" s="111">
        <f>Sheet2!T36</f>
        <v>14.5</v>
      </c>
      <c r="I31" s="111">
        <f>Sheet2!U36</f>
        <v>44810</v>
      </c>
      <c r="J31" s="150">
        <f t="shared" si="0"/>
        <v>27</v>
      </c>
      <c r="U31">
        <f t="shared" si="1"/>
        <v>27</v>
      </c>
      <c r="V31">
        <f t="shared" si="2"/>
        <v>14</v>
      </c>
      <c r="W31">
        <f t="shared" si="3"/>
        <v>27.000139999999998</v>
      </c>
      <c r="X31">
        <f t="shared" si="4"/>
        <v>27</v>
      </c>
      <c r="Y31">
        <f t="shared" si="5"/>
        <v>1</v>
      </c>
      <c r="Z31">
        <f t="shared" si="6"/>
        <v>27</v>
      </c>
    </row>
    <row r="32" spans="1:26" ht="15.75" x14ac:dyDescent="0.25">
      <c r="A32" s="111" t="str">
        <f>Sheet2!L55</f>
        <v>Buchan Vladimír</v>
      </c>
      <c r="B32" s="111">
        <f>Sheet2!M55</f>
        <v>1</v>
      </c>
      <c r="C32" s="111">
        <f>Sheet2!N55</f>
        <v>17600</v>
      </c>
      <c r="D32" s="111">
        <f>Sheet2!O55</f>
        <v>6</v>
      </c>
      <c r="E32" s="111">
        <f>Sheet2!P55</f>
        <v>9565</v>
      </c>
      <c r="F32" s="111">
        <f>Sheet2!Q55</f>
        <v>8</v>
      </c>
      <c r="G32" s="111">
        <f>Sheet2!R55</f>
        <v>12560</v>
      </c>
      <c r="H32" s="111">
        <f>Sheet2!T55</f>
        <v>15</v>
      </c>
      <c r="I32" s="111">
        <f>Sheet2!U55</f>
        <v>39725</v>
      </c>
      <c r="J32" s="150">
        <f t="shared" si="0"/>
        <v>28</v>
      </c>
      <c r="U32">
        <f t="shared" si="1"/>
        <v>28</v>
      </c>
      <c r="V32">
        <f t="shared" si="2"/>
        <v>19</v>
      </c>
      <c r="W32">
        <f t="shared" si="3"/>
        <v>28.00019</v>
      </c>
      <c r="X32">
        <f t="shared" si="4"/>
        <v>28</v>
      </c>
      <c r="Y32">
        <f t="shared" si="5"/>
        <v>1</v>
      </c>
      <c r="Z32">
        <f t="shared" si="6"/>
        <v>28</v>
      </c>
    </row>
    <row r="33" spans="1:26" ht="15.75" x14ac:dyDescent="0.25">
      <c r="A33" s="111" t="str">
        <f>Sheet2!L59</f>
        <v>Šulci Marián</v>
      </c>
      <c r="B33" s="111">
        <f>Sheet2!M59</f>
        <v>4</v>
      </c>
      <c r="C33" s="111">
        <f>Sheet2!N59</f>
        <v>15860</v>
      </c>
      <c r="D33" s="111">
        <f>Sheet2!O59</f>
        <v>5</v>
      </c>
      <c r="E33" s="111">
        <f>Sheet2!P59</f>
        <v>12390</v>
      </c>
      <c r="F33" s="111">
        <f>Sheet2!Q59</f>
        <v>6</v>
      </c>
      <c r="G33" s="111">
        <f>Sheet2!R59</f>
        <v>10530</v>
      </c>
      <c r="H33" s="111">
        <f>Sheet2!T59</f>
        <v>15</v>
      </c>
      <c r="I33" s="111">
        <f>Sheet2!U59</f>
        <v>38780</v>
      </c>
      <c r="J33" s="150">
        <f t="shared" si="0"/>
        <v>29</v>
      </c>
      <c r="U33">
        <f t="shared" si="1"/>
        <v>28</v>
      </c>
      <c r="V33">
        <f t="shared" si="2"/>
        <v>23</v>
      </c>
      <c r="W33">
        <f t="shared" si="3"/>
        <v>28.000229999999998</v>
      </c>
      <c r="X33">
        <f t="shared" si="4"/>
        <v>29</v>
      </c>
      <c r="Y33">
        <f t="shared" si="5"/>
        <v>1</v>
      </c>
      <c r="Z33">
        <f t="shared" si="6"/>
        <v>29</v>
      </c>
    </row>
    <row r="34" spans="1:26" ht="15.75" x14ac:dyDescent="0.25">
      <c r="A34" s="111" t="str">
        <f>Sheet2!L23</f>
        <v>Slamka Marek</v>
      </c>
      <c r="B34" s="111">
        <f>Sheet2!M23</f>
        <v>7</v>
      </c>
      <c r="C34" s="111">
        <f>Sheet2!N23</f>
        <v>11280</v>
      </c>
      <c r="D34" s="111">
        <f>Sheet2!O23</f>
        <v>1</v>
      </c>
      <c r="E34" s="111">
        <f>Sheet2!P23</f>
        <v>15920</v>
      </c>
      <c r="F34" s="111">
        <f>Sheet2!Q23</f>
        <v>7</v>
      </c>
      <c r="G34" s="111">
        <f>Sheet2!R23</f>
        <v>9505</v>
      </c>
      <c r="H34" s="111">
        <f>Sheet2!T23</f>
        <v>15</v>
      </c>
      <c r="I34" s="111">
        <f>Sheet2!U23</f>
        <v>36705</v>
      </c>
      <c r="J34" s="150">
        <f t="shared" si="0"/>
        <v>30</v>
      </c>
      <c r="U34">
        <f t="shared" si="1"/>
        <v>28</v>
      </c>
      <c r="V34">
        <f t="shared" si="2"/>
        <v>26</v>
      </c>
      <c r="W34">
        <f t="shared" si="3"/>
        <v>28.000260000000001</v>
      </c>
      <c r="X34">
        <f t="shared" si="4"/>
        <v>30</v>
      </c>
      <c r="Y34">
        <f t="shared" si="5"/>
        <v>1</v>
      </c>
      <c r="Z34">
        <f t="shared" si="6"/>
        <v>30</v>
      </c>
    </row>
    <row r="35" spans="1:26" ht="15.75" x14ac:dyDescent="0.25">
      <c r="A35" s="111" t="str">
        <f>Sheet2!L8</f>
        <v>Janečka Martin</v>
      </c>
      <c r="B35" s="111">
        <f>Sheet2!M8</f>
        <v>4</v>
      </c>
      <c r="C35" s="111">
        <f>Sheet2!N8</f>
        <v>12340</v>
      </c>
      <c r="D35" s="111">
        <f>Sheet2!O8</f>
        <v>8</v>
      </c>
      <c r="E35" s="111">
        <f>Sheet2!P8</f>
        <v>9370</v>
      </c>
      <c r="F35" s="111">
        <f>Sheet2!Q8</f>
        <v>4</v>
      </c>
      <c r="G35" s="111">
        <f>Sheet2!R8</f>
        <v>13260</v>
      </c>
      <c r="H35" s="111">
        <f>Sheet2!T8</f>
        <v>16</v>
      </c>
      <c r="I35" s="111">
        <f>Sheet2!U8</f>
        <v>34970</v>
      </c>
      <c r="J35" s="150">
        <f t="shared" si="0"/>
        <v>31</v>
      </c>
      <c r="U35">
        <f t="shared" si="1"/>
        <v>31</v>
      </c>
      <c r="V35">
        <f t="shared" si="2"/>
        <v>30</v>
      </c>
      <c r="W35">
        <f t="shared" si="3"/>
        <v>31.000299999999999</v>
      </c>
      <c r="X35">
        <f t="shared" si="4"/>
        <v>31</v>
      </c>
      <c r="Y35">
        <f t="shared" si="5"/>
        <v>1</v>
      </c>
      <c r="Z35">
        <f t="shared" si="6"/>
        <v>31</v>
      </c>
    </row>
    <row r="36" spans="1:26" ht="15.75" x14ac:dyDescent="0.25">
      <c r="A36" s="111" t="str">
        <f>Sheet2!L52</f>
        <v>Beke Zoltán</v>
      </c>
      <c r="B36" s="111">
        <f>Sheet2!M52</f>
        <v>3</v>
      </c>
      <c r="C36" s="111">
        <f>Sheet2!N52</f>
        <v>15870</v>
      </c>
      <c r="D36" s="111">
        <f>Sheet2!O52</f>
        <v>8</v>
      </c>
      <c r="E36" s="111">
        <f>Sheet2!P52</f>
        <v>10040</v>
      </c>
      <c r="F36" s="111">
        <f>Sheet2!Q52</f>
        <v>6</v>
      </c>
      <c r="G36" s="111">
        <f>Sheet2!R52</f>
        <v>13170</v>
      </c>
      <c r="H36" s="111">
        <f>Sheet2!T52</f>
        <v>17</v>
      </c>
      <c r="I36" s="111">
        <f>Sheet2!U52</f>
        <v>39080</v>
      </c>
      <c r="J36" s="150">
        <f t="shared" si="0"/>
        <v>32</v>
      </c>
      <c r="U36">
        <f t="shared" si="1"/>
        <v>32</v>
      </c>
      <c r="V36">
        <f t="shared" si="2"/>
        <v>22</v>
      </c>
      <c r="W36">
        <f t="shared" si="3"/>
        <v>32.000219999999999</v>
      </c>
      <c r="X36">
        <f t="shared" si="4"/>
        <v>32</v>
      </c>
      <c r="Y36">
        <f t="shared" si="5"/>
        <v>1</v>
      </c>
      <c r="Z36">
        <f t="shared" si="6"/>
        <v>32</v>
      </c>
    </row>
    <row r="37" spans="1:26" ht="15.75" x14ac:dyDescent="0.25">
      <c r="A37" s="111" t="str">
        <f>Sheet2!L11</f>
        <v>Púčik Jozef</v>
      </c>
      <c r="B37" s="111">
        <f>Sheet2!M11</f>
        <v>2</v>
      </c>
      <c r="C37" s="111">
        <f>Sheet2!N11</f>
        <v>18740</v>
      </c>
      <c r="D37" s="111">
        <f>Sheet2!O11</f>
        <v>5</v>
      </c>
      <c r="E37" s="111">
        <f>Sheet2!P11</f>
        <v>12030</v>
      </c>
      <c r="F37" s="111">
        <f>Sheet2!Q11</f>
        <v>10</v>
      </c>
      <c r="G37" s="111">
        <f>Sheet2!R11</f>
        <v>7240</v>
      </c>
      <c r="H37" s="111">
        <f>Sheet2!T11</f>
        <v>17</v>
      </c>
      <c r="I37" s="111">
        <f>Sheet2!U11</f>
        <v>38010</v>
      </c>
      <c r="J37" s="150">
        <f t="shared" ref="J37:J68" si="7">Z37</f>
        <v>33</v>
      </c>
      <c r="U37">
        <f t="shared" si="1"/>
        <v>32</v>
      </c>
      <c r="V37">
        <f t="shared" si="2"/>
        <v>25</v>
      </c>
      <c r="W37">
        <f t="shared" si="3"/>
        <v>32.000250000000001</v>
      </c>
      <c r="X37">
        <f t="shared" si="4"/>
        <v>33</v>
      </c>
      <c r="Y37">
        <f t="shared" si="5"/>
        <v>1</v>
      </c>
      <c r="Z37">
        <f t="shared" si="6"/>
        <v>33</v>
      </c>
    </row>
    <row r="38" spans="1:26" ht="15.75" x14ac:dyDescent="0.25">
      <c r="A38" s="111" t="str">
        <f>Sheet2!L112</f>
        <v>Földes Zoltán</v>
      </c>
      <c r="B38" s="111">
        <f>Sheet2!M112</f>
        <v>4</v>
      </c>
      <c r="C38" s="111">
        <f>Sheet2!N112</f>
        <v>8860</v>
      </c>
      <c r="D38" s="111">
        <f>Sheet2!O112</f>
        <v>3</v>
      </c>
      <c r="E38" s="111">
        <f>Sheet2!P112</f>
        <v>14280</v>
      </c>
      <c r="F38" s="111">
        <f>Sheet2!Q112</f>
        <v>10</v>
      </c>
      <c r="G38" s="111">
        <f>Sheet2!R112</f>
        <v>7050</v>
      </c>
      <c r="H38" s="111">
        <f>Sheet2!T112</f>
        <v>17</v>
      </c>
      <c r="I38" s="111">
        <f>Sheet2!U112</f>
        <v>30190</v>
      </c>
      <c r="J38" s="150">
        <f t="shared" si="7"/>
        <v>34</v>
      </c>
      <c r="U38">
        <f t="shared" si="1"/>
        <v>32</v>
      </c>
      <c r="V38">
        <f t="shared" si="2"/>
        <v>41</v>
      </c>
      <c r="W38">
        <f t="shared" si="3"/>
        <v>32.000410000000002</v>
      </c>
      <c r="X38">
        <f t="shared" si="4"/>
        <v>34</v>
      </c>
      <c r="Y38">
        <f t="shared" si="5"/>
        <v>1</v>
      </c>
      <c r="Z38">
        <f t="shared" si="6"/>
        <v>34</v>
      </c>
    </row>
    <row r="39" spans="1:26" ht="15.75" x14ac:dyDescent="0.25">
      <c r="A39" s="111" t="str">
        <f>Sheet2!L43</f>
        <v>Horváth Oszkár</v>
      </c>
      <c r="B39" s="111">
        <f>Sheet2!M43</f>
        <v>3</v>
      </c>
      <c r="C39" s="111">
        <f>Sheet2!N43</f>
        <v>10390</v>
      </c>
      <c r="D39" s="111">
        <f>Sheet2!O43</f>
        <v>3</v>
      </c>
      <c r="E39" s="111">
        <f>Sheet2!P43</f>
        <v>12990</v>
      </c>
      <c r="F39" s="111">
        <f>Sheet2!Q43</f>
        <v>11</v>
      </c>
      <c r="G39" s="111">
        <f>Sheet2!R43</f>
        <v>5595</v>
      </c>
      <c r="H39" s="111">
        <f>Sheet2!T43</f>
        <v>17</v>
      </c>
      <c r="I39" s="111">
        <f>Sheet2!U43</f>
        <v>28975</v>
      </c>
      <c r="J39" s="150">
        <f t="shared" si="7"/>
        <v>35</v>
      </c>
      <c r="U39">
        <f t="shared" si="1"/>
        <v>32</v>
      </c>
      <c r="V39">
        <f t="shared" si="2"/>
        <v>43</v>
      </c>
      <c r="W39">
        <f t="shared" si="3"/>
        <v>32.000430000000001</v>
      </c>
      <c r="X39">
        <f t="shared" si="4"/>
        <v>35</v>
      </c>
      <c r="Y39">
        <f t="shared" si="5"/>
        <v>1</v>
      </c>
      <c r="Z39">
        <f t="shared" si="6"/>
        <v>35</v>
      </c>
    </row>
    <row r="40" spans="1:26" ht="15.75" x14ac:dyDescent="0.25">
      <c r="A40" s="111" t="str">
        <f>Sheet2!L118</f>
        <v>Madro Pavol</v>
      </c>
      <c r="B40" s="111">
        <f>Sheet2!M118</f>
        <v>3</v>
      </c>
      <c r="C40" s="111">
        <f>Sheet2!N118</f>
        <v>12480</v>
      </c>
      <c r="D40" s="111">
        <f>Sheet2!O118</f>
        <v>5</v>
      </c>
      <c r="E40" s="111">
        <f>Sheet2!P118</f>
        <v>6030</v>
      </c>
      <c r="F40" s="111">
        <f>Sheet2!Q118</f>
        <v>9</v>
      </c>
      <c r="G40" s="111">
        <f>Sheet2!R118</f>
        <v>7920</v>
      </c>
      <c r="H40" s="111">
        <f>Sheet2!T118</f>
        <v>17</v>
      </c>
      <c r="I40" s="111">
        <f>Sheet2!U118</f>
        <v>26430</v>
      </c>
      <c r="J40" s="150">
        <f t="shared" si="7"/>
        <v>36</v>
      </c>
      <c r="U40">
        <f t="shared" si="1"/>
        <v>32</v>
      </c>
      <c r="V40">
        <f t="shared" si="2"/>
        <v>53</v>
      </c>
      <c r="W40">
        <f t="shared" si="3"/>
        <v>32.000529999999998</v>
      </c>
      <c r="X40">
        <f t="shared" si="4"/>
        <v>36</v>
      </c>
      <c r="Y40">
        <f t="shared" si="5"/>
        <v>1</v>
      </c>
      <c r="Z40">
        <f t="shared" si="6"/>
        <v>36</v>
      </c>
    </row>
    <row r="41" spans="1:26" ht="15.75" x14ac:dyDescent="0.25">
      <c r="A41" s="111" t="str">
        <f>Sheet2!L89</f>
        <v>Góra Reginald</v>
      </c>
      <c r="B41" s="111">
        <f>Sheet2!M89</f>
        <v>7</v>
      </c>
      <c r="C41" s="111">
        <f>Sheet2!N89</f>
        <v>11440</v>
      </c>
      <c r="D41" s="111">
        <f>Sheet2!O89</f>
        <v>6</v>
      </c>
      <c r="E41" s="111">
        <f>Sheet2!P89</f>
        <v>6210</v>
      </c>
      <c r="F41" s="111">
        <f>Sheet2!Q89</f>
        <v>5</v>
      </c>
      <c r="G41" s="111">
        <f>Sheet2!R89</f>
        <v>10105</v>
      </c>
      <c r="H41" s="111">
        <f>Sheet2!T89</f>
        <v>18</v>
      </c>
      <c r="I41" s="111">
        <f>Sheet2!U89</f>
        <v>27755</v>
      </c>
      <c r="J41" s="150">
        <f t="shared" si="7"/>
        <v>37</v>
      </c>
      <c r="U41">
        <f t="shared" si="1"/>
        <v>37</v>
      </c>
      <c r="V41">
        <f t="shared" si="2"/>
        <v>46</v>
      </c>
      <c r="W41">
        <f t="shared" si="3"/>
        <v>37.000459999999997</v>
      </c>
      <c r="X41">
        <f t="shared" si="4"/>
        <v>37</v>
      </c>
      <c r="Y41">
        <f t="shared" si="5"/>
        <v>1</v>
      </c>
      <c r="Z41">
        <f t="shared" si="6"/>
        <v>37</v>
      </c>
    </row>
    <row r="42" spans="1:26" ht="15.75" x14ac:dyDescent="0.25">
      <c r="A42" s="111" t="str">
        <f>Sheet2!L25</f>
        <v>Polák Karol</v>
      </c>
      <c r="B42" s="111">
        <f>Sheet2!M25</f>
        <v>3</v>
      </c>
      <c r="C42" s="111">
        <f>Sheet2!N25</f>
        <v>19200</v>
      </c>
      <c r="D42" s="111">
        <f>Sheet2!O25</f>
        <v>11</v>
      </c>
      <c r="E42" s="111">
        <f>Sheet2!P25</f>
        <v>6590</v>
      </c>
      <c r="F42" s="111">
        <f>Sheet2!Q25</f>
        <v>5</v>
      </c>
      <c r="G42" s="111">
        <f>Sheet2!R25</f>
        <v>10780</v>
      </c>
      <c r="H42" s="111">
        <f>Sheet2!T25</f>
        <v>19</v>
      </c>
      <c r="I42" s="111">
        <f>Sheet2!U25</f>
        <v>36570</v>
      </c>
      <c r="J42" s="150">
        <f t="shared" si="7"/>
        <v>38</v>
      </c>
      <c r="U42">
        <f t="shared" si="1"/>
        <v>38</v>
      </c>
      <c r="V42">
        <f t="shared" si="2"/>
        <v>28</v>
      </c>
      <c r="W42">
        <f t="shared" si="3"/>
        <v>38.000279999999997</v>
      </c>
      <c r="X42">
        <f t="shared" si="4"/>
        <v>38</v>
      </c>
      <c r="Y42">
        <f t="shared" si="5"/>
        <v>1</v>
      </c>
      <c r="Z42">
        <f t="shared" si="6"/>
        <v>38</v>
      </c>
    </row>
    <row r="43" spans="1:26" ht="15.75" x14ac:dyDescent="0.25">
      <c r="A43" s="111" t="str">
        <f>Sheet2!L27</f>
        <v>Hossú Tamás</v>
      </c>
      <c r="B43" s="111">
        <f>Sheet2!M27</f>
        <v>6</v>
      </c>
      <c r="C43" s="111">
        <f>Sheet2!N27</f>
        <v>12220</v>
      </c>
      <c r="D43" s="111">
        <f>Sheet2!O27</f>
        <v>10</v>
      </c>
      <c r="E43" s="111">
        <f>Sheet2!P27</f>
        <v>7580</v>
      </c>
      <c r="F43" s="111">
        <f>Sheet2!Q27</f>
        <v>3</v>
      </c>
      <c r="G43" s="111">
        <f>Sheet2!R27</f>
        <v>11570</v>
      </c>
      <c r="H43" s="111">
        <f>Sheet2!T27</f>
        <v>19</v>
      </c>
      <c r="I43" s="111">
        <f>Sheet2!U27</f>
        <v>31370</v>
      </c>
      <c r="J43" s="150">
        <f t="shared" si="7"/>
        <v>39</v>
      </c>
      <c r="U43">
        <f t="shared" si="1"/>
        <v>38</v>
      </c>
      <c r="V43">
        <f t="shared" si="2"/>
        <v>39</v>
      </c>
      <c r="W43">
        <f t="shared" si="3"/>
        <v>38.000390000000003</v>
      </c>
      <c r="X43">
        <f t="shared" si="4"/>
        <v>39</v>
      </c>
      <c r="Y43">
        <f t="shared" si="5"/>
        <v>1</v>
      </c>
      <c r="Z43">
        <f t="shared" si="6"/>
        <v>39</v>
      </c>
    </row>
    <row r="44" spans="1:26" ht="15.75" x14ac:dyDescent="0.25">
      <c r="A44" s="111" t="str">
        <f>Sheet2!L57</f>
        <v>Tuka František</v>
      </c>
      <c r="B44" s="111">
        <f>Sheet2!M57</f>
        <v>1</v>
      </c>
      <c r="C44" s="111">
        <f>Sheet2!N57</f>
        <v>13420</v>
      </c>
      <c r="D44" s="111">
        <f>Sheet2!O57</f>
        <v>10</v>
      </c>
      <c r="E44" s="111">
        <f>Sheet2!P57</f>
        <v>4305</v>
      </c>
      <c r="F44" s="111">
        <f>Sheet2!Q57</f>
        <v>8</v>
      </c>
      <c r="G44" s="111">
        <f>Sheet2!R57</f>
        <v>9900</v>
      </c>
      <c r="H44" s="111">
        <f>Sheet2!T57</f>
        <v>19</v>
      </c>
      <c r="I44" s="111">
        <f>Sheet2!U57</f>
        <v>27625</v>
      </c>
      <c r="J44" s="150">
        <f t="shared" si="7"/>
        <v>40</v>
      </c>
      <c r="U44">
        <f t="shared" si="1"/>
        <v>38</v>
      </c>
      <c r="V44">
        <f t="shared" si="2"/>
        <v>47</v>
      </c>
      <c r="W44">
        <f t="shared" si="3"/>
        <v>38.00047</v>
      </c>
      <c r="X44">
        <f t="shared" si="4"/>
        <v>40</v>
      </c>
      <c r="Y44">
        <f t="shared" si="5"/>
        <v>1</v>
      </c>
      <c r="Z44">
        <f t="shared" si="6"/>
        <v>40</v>
      </c>
    </row>
    <row r="45" spans="1:26" ht="15.75" x14ac:dyDescent="0.25">
      <c r="A45" s="111" t="str">
        <f>Sheet2!L111</f>
        <v>Drozdík Gabriel</v>
      </c>
      <c r="B45" s="111">
        <f>Sheet2!M111</f>
        <v>8</v>
      </c>
      <c r="C45" s="111">
        <f>Sheet2!N111</f>
        <v>6880</v>
      </c>
      <c r="D45" s="111">
        <f>Sheet2!O111</f>
        <v>4</v>
      </c>
      <c r="E45" s="111">
        <f>Sheet2!P111</f>
        <v>12840</v>
      </c>
      <c r="F45" s="111">
        <f>Sheet2!Q111</f>
        <v>8</v>
      </c>
      <c r="G45" s="111">
        <f>Sheet2!R111</f>
        <v>11020</v>
      </c>
      <c r="H45" s="111">
        <f>Sheet2!T111</f>
        <v>20</v>
      </c>
      <c r="I45" s="111">
        <f>Sheet2!U111</f>
        <v>30740</v>
      </c>
      <c r="J45" s="150">
        <f t="shared" si="7"/>
        <v>41</v>
      </c>
      <c r="U45">
        <f t="shared" si="1"/>
        <v>41</v>
      </c>
      <c r="V45">
        <f t="shared" si="2"/>
        <v>40</v>
      </c>
      <c r="W45">
        <f t="shared" si="3"/>
        <v>41.000399999999999</v>
      </c>
      <c r="X45">
        <f t="shared" si="4"/>
        <v>41</v>
      </c>
      <c r="Y45">
        <f t="shared" si="5"/>
        <v>1</v>
      </c>
      <c r="Z45">
        <f t="shared" si="6"/>
        <v>41</v>
      </c>
    </row>
    <row r="46" spans="1:26" ht="15.75" x14ac:dyDescent="0.25">
      <c r="A46" s="111" t="str">
        <f>Sheet2!L48</f>
        <v>Jusinko Štefan</v>
      </c>
      <c r="B46" s="111">
        <f>Sheet2!M48</f>
        <v>5</v>
      </c>
      <c r="C46" s="111">
        <f>Sheet2!N48</f>
        <v>10350</v>
      </c>
      <c r="D46" s="111">
        <f>Sheet2!O48</f>
        <v>8</v>
      </c>
      <c r="E46" s="111">
        <f>Sheet2!P48</f>
        <v>11840</v>
      </c>
      <c r="F46" s="111">
        <f>Sheet2!Q48</f>
        <v>8</v>
      </c>
      <c r="G46" s="111">
        <f>Sheet2!R48</f>
        <v>9680</v>
      </c>
      <c r="H46" s="111">
        <f>Sheet2!T48</f>
        <v>21</v>
      </c>
      <c r="I46" s="111">
        <f>Sheet2!U48</f>
        <v>31870</v>
      </c>
      <c r="J46" s="150">
        <f t="shared" si="7"/>
        <v>42</v>
      </c>
      <c r="U46">
        <f t="shared" si="1"/>
        <v>42</v>
      </c>
      <c r="V46">
        <f t="shared" si="2"/>
        <v>38</v>
      </c>
      <c r="W46">
        <f t="shared" si="3"/>
        <v>42.00038</v>
      </c>
      <c r="X46">
        <f t="shared" si="4"/>
        <v>42</v>
      </c>
      <c r="Y46">
        <f t="shared" si="5"/>
        <v>1</v>
      </c>
      <c r="Z46">
        <f t="shared" si="6"/>
        <v>42</v>
      </c>
    </row>
    <row r="47" spans="1:26" ht="15.75" x14ac:dyDescent="0.25">
      <c r="A47" s="111" t="str">
        <f>Sheet2!L79</f>
        <v>Palinkáš Milan</v>
      </c>
      <c r="B47" s="111">
        <f>Sheet2!M79</f>
        <v>9</v>
      </c>
      <c r="C47" s="111">
        <f>Sheet2!N79</f>
        <v>9100</v>
      </c>
      <c r="D47" s="111">
        <f>Sheet2!O79</f>
        <v>1</v>
      </c>
      <c r="E47" s="111">
        <f>Sheet2!P79</f>
        <v>15070</v>
      </c>
      <c r="F47" s="111">
        <f>Sheet2!Q79</f>
        <v>12</v>
      </c>
      <c r="G47" s="111">
        <f>Sheet2!R79</f>
        <v>8920</v>
      </c>
      <c r="H47" s="111">
        <f>Sheet2!T79</f>
        <v>22</v>
      </c>
      <c r="I47" s="111">
        <f>Sheet2!U79</f>
        <v>33090</v>
      </c>
      <c r="J47" s="150">
        <f t="shared" si="7"/>
        <v>43</v>
      </c>
      <c r="U47">
        <f t="shared" si="1"/>
        <v>43</v>
      </c>
      <c r="V47">
        <f t="shared" si="2"/>
        <v>33</v>
      </c>
      <c r="W47">
        <f t="shared" si="3"/>
        <v>43.000329999999998</v>
      </c>
      <c r="X47">
        <f t="shared" si="4"/>
        <v>43</v>
      </c>
      <c r="Y47">
        <f t="shared" si="5"/>
        <v>1</v>
      </c>
      <c r="Z47">
        <f t="shared" si="6"/>
        <v>43</v>
      </c>
    </row>
    <row r="48" spans="1:26" ht="15.75" x14ac:dyDescent="0.25">
      <c r="A48" s="111" t="str">
        <f>Sheet2!L100</f>
        <v>Milošovič Martin</v>
      </c>
      <c r="B48" s="111">
        <f>Sheet2!M100</f>
        <v>7</v>
      </c>
      <c r="C48" s="111">
        <f>Sheet2!N100</f>
        <v>6280</v>
      </c>
      <c r="D48" s="111">
        <f>Sheet2!O100</f>
        <v>3</v>
      </c>
      <c r="E48" s="111">
        <f>Sheet2!P100</f>
        <v>13580</v>
      </c>
      <c r="F48" s="111">
        <f>Sheet2!Q100</f>
        <v>12</v>
      </c>
      <c r="G48" s="111">
        <f>Sheet2!R100</f>
        <v>5250</v>
      </c>
      <c r="H48" s="111">
        <f>Sheet2!T100</f>
        <v>22</v>
      </c>
      <c r="I48" s="111">
        <f>Sheet2!U100</f>
        <v>25110</v>
      </c>
      <c r="J48" s="150">
        <f t="shared" si="7"/>
        <v>44</v>
      </c>
      <c r="U48">
        <f t="shared" si="1"/>
        <v>43</v>
      </c>
      <c r="V48">
        <f t="shared" si="2"/>
        <v>58</v>
      </c>
      <c r="W48">
        <f t="shared" si="3"/>
        <v>43.000579999999999</v>
      </c>
      <c r="X48">
        <f t="shared" si="4"/>
        <v>44</v>
      </c>
      <c r="Y48">
        <f t="shared" si="5"/>
        <v>1</v>
      </c>
      <c r="Z48">
        <f t="shared" si="6"/>
        <v>44</v>
      </c>
    </row>
    <row r="49" spans="1:26" ht="15.75" x14ac:dyDescent="0.25">
      <c r="A49" s="111" t="str">
        <f>Sheet2!L26</f>
        <v>Hollý Miroslav</v>
      </c>
      <c r="B49" s="111">
        <f>Sheet2!M26</f>
        <v>13</v>
      </c>
      <c r="C49" s="111">
        <f>Sheet2!N26</f>
        <v>3060</v>
      </c>
      <c r="D49" s="111">
        <f>Sheet2!O26</f>
        <v>4</v>
      </c>
      <c r="E49" s="111">
        <f>Sheet2!P26</f>
        <v>8270</v>
      </c>
      <c r="F49" s="111">
        <f>Sheet2!Q26</f>
        <v>5</v>
      </c>
      <c r="G49" s="111">
        <f>Sheet2!R26</f>
        <v>12340</v>
      </c>
      <c r="H49" s="111">
        <f>Sheet2!T26</f>
        <v>22</v>
      </c>
      <c r="I49" s="111">
        <f>Sheet2!U26</f>
        <v>23670</v>
      </c>
      <c r="J49" s="150">
        <f t="shared" si="7"/>
        <v>45</v>
      </c>
      <c r="U49">
        <f t="shared" si="1"/>
        <v>43</v>
      </c>
      <c r="V49">
        <f t="shared" si="2"/>
        <v>66</v>
      </c>
      <c r="W49">
        <f t="shared" si="3"/>
        <v>43.000660000000003</v>
      </c>
      <c r="X49">
        <f t="shared" si="4"/>
        <v>45</v>
      </c>
      <c r="Y49">
        <f t="shared" si="5"/>
        <v>1</v>
      </c>
      <c r="Z49">
        <f t="shared" si="6"/>
        <v>45</v>
      </c>
    </row>
    <row r="50" spans="1:26" ht="15.75" x14ac:dyDescent="0.25">
      <c r="A50" s="111" t="str">
        <f>Sheet2!L115</f>
        <v>Brašen Pavol</v>
      </c>
      <c r="B50" s="111">
        <f>Sheet2!M115</f>
        <v>9</v>
      </c>
      <c r="C50" s="111">
        <f>Sheet2!N115</f>
        <v>3940</v>
      </c>
      <c r="D50" s="111">
        <f>Sheet2!O115</f>
        <v>7</v>
      </c>
      <c r="E50" s="111">
        <f>Sheet2!P115</f>
        <v>9520</v>
      </c>
      <c r="F50" s="111">
        <f>Sheet2!Q115</f>
        <v>6</v>
      </c>
      <c r="G50" s="111">
        <f>Sheet2!R115</f>
        <v>9680</v>
      </c>
      <c r="H50" s="111">
        <f>Sheet2!T115</f>
        <v>22</v>
      </c>
      <c r="I50" s="111">
        <f>Sheet2!U115</f>
        <v>23140</v>
      </c>
      <c r="J50" s="150">
        <f t="shared" si="7"/>
        <v>46</v>
      </c>
      <c r="U50">
        <f t="shared" si="1"/>
        <v>43</v>
      </c>
      <c r="V50">
        <f t="shared" si="2"/>
        <v>68</v>
      </c>
      <c r="W50">
        <f t="shared" si="3"/>
        <v>43.000680000000003</v>
      </c>
      <c r="X50">
        <f t="shared" si="4"/>
        <v>46</v>
      </c>
      <c r="Y50">
        <f t="shared" si="5"/>
        <v>1</v>
      </c>
      <c r="Z50">
        <f t="shared" si="6"/>
        <v>46</v>
      </c>
    </row>
    <row r="51" spans="1:26" ht="15.75" x14ac:dyDescent="0.25">
      <c r="A51" s="111" t="str">
        <f>Sheet2!L46</f>
        <v>Juhász Zoltán</v>
      </c>
      <c r="B51" s="111">
        <f>Sheet2!M46</f>
        <v>9</v>
      </c>
      <c r="C51" s="111">
        <f>Sheet2!N46</f>
        <v>6190</v>
      </c>
      <c r="D51" s="111">
        <f>Sheet2!O46</f>
        <v>6</v>
      </c>
      <c r="E51" s="111">
        <f>Sheet2!P46</f>
        <v>5750</v>
      </c>
      <c r="F51" s="111">
        <f>Sheet2!Q46</f>
        <v>7</v>
      </c>
      <c r="G51" s="111">
        <f>Sheet2!R46</f>
        <v>9610</v>
      </c>
      <c r="H51" s="111">
        <f>Sheet2!T46</f>
        <v>22</v>
      </c>
      <c r="I51" s="111">
        <f>Sheet2!U46</f>
        <v>21550</v>
      </c>
      <c r="J51" s="150">
        <f t="shared" si="7"/>
        <v>47</v>
      </c>
      <c r="U51">
        <f t="shared" si="1"/>
        <v>43</v>
      </c>
      <c r="V51">
        <f t="shared" si="2"/>
        <v>75</v>
      </c>
      <c r="W51">
        <f t="shared" si="3"/>
        <v>43.000749999999996</v>
      </c>
      <c r="X51">
        <f t="shared" si="4"/>
        <v>47</v>
      </c>
      <c r="Y51">
        <f t="shared" si="5"/>
        <v>1</v>
      </c>
      <c r="Z51">
        <f t="shared" si="6"/>
        <v>47</v>
      </c>
    </row>
    <row r="52" spans="1:26" ht="15.75" x14ac:dyDescent="0.25">
      <c r="A52" s="111" t="str">
        <f>Sheet2!L54</f>
        <v>Hirjak Miroslav</v>
      </c>
      <c r="B52" s="111">
        <f>Sheet2!M54</f>
        <v>10</v>
      </c>
      <c r="C52" s="111">
        <f>Sheet2!N54</f>
        <v>10070</v>
      </c>
      <c r="D52" s="111">
        <f>Sheet2!O54</f>
        <v>9</v>
      </c>
      <c r="E52" s="111">
        <f>Sheet2!P54</f>
        <v>6310</v>
      </c>
      <c r="F52" s="111">
        <f>Sheet2!Q54</f>
        <v>4</v>
      </c>
      <c r="G52" s="111">
        <f>Sheet2!R54</f>
        <v>16990</v>
      </c>
      <c r="H52" s="111">
        <f>Sheet2!T54</f>
        <v>23</v>
      </c>
      <c r="I52" s="111">
        <f>Sheet2!U54</f>
        <v>33370</v>
      </c>
      <c r="J52" s="150">
        <f t="shared" si="7"/>
        <v>48</v>
      </c>
      <c r="U52">
        <f t="shared" si="1"/>
        <v>48</v>
      </c>
      <c r="V52">
        <f t="shared" si="2"/>
        <v>32</v>
      </c>
      <c r="W52">
        <f t="shared" si="3"/>
        <v>48.000320000000002</v>
      </c>
      <c r="X52">
        <f t="shared" si="4"/>
        <v>48</v>
      </c>
      <c r="Y52">
        <f t="shared" si="5"/>
        <v>1</v>
      </c>
      <c r="Z52">
        <f t="shared" si="6"/>
        <v>48</v>
      </c>
    </row>
    <row r="53" spans="1:26" ht="15.75" x14ac:dyDescent="0.25">
      <c r="A53" s="111" t="str">
        <f>Sheet2!L24</f>
        <v>Križan Martin</v>
      </c>
      <c r="B53" s="111">
        <f>Sheet2!M24</f>
        <v>12</v>
      </c>
      <c r="C53" s="111">
        <f>Sheet2!N24</f>
        <v>8600</v>
      </c>
      <c r="D53" s="111">
        <f>Sheet2!O24</f>
        <v>4</v>
      </c>
      <c r="E53" s="111">
        <f>Sheet2!P24</f>
        <v>6660</v>
      </c>
      <c r="F53" s="111">
        <f>Sheet2!Q24</f>
        <v>7</v>
      </c>
      <c r="G53" s="111">
        <f>Sheet2!R24</f>
        <v>12800</v>
      </c>
      <c r="H53" s="111">
        <f>Sheet2!T24</f>
        <v>23</v>
      </c>
      <c r="I53" s="111">
        <f>Sheet2!U24</f>
        <v>28060</v>
      </c>
      <c r="J53" s="150">
        <f t="shared" si="7"/>
        <v>49</v>
      </c>
      <c r="U53">
        <f t="shared" si="1"/>
        <v>48</v>
      </c>
      <c r="V53">
        <f t="shared" si="2"/>
        <v>44</v>
      </c>
      <c r="W53">
        <f t="shared" si="3"/>
        <v>48.000439999999998</v>
      </c>
      <c r="X53">
        <f t="shared" si="4"/>
        <v>49</v>
      </c>
      <c r="Y53">
        <f t="shared" si="5"/>
        <v>1</v>
      </c>
      <c r="Z53">
        <f t="shared" si="6"/>
        <v>49</v>
      </c>
    </row>
    <row r="54" spans="1:26" ht="15.75" x14ac:dyDescent="0.25">
      <c r="A54" s="111" t="str">
        <f>Sheet2!L103</f>
        <v>Borsányi Peter</v>
      </c>
      <c r="B54" s="111">
        <f>Sheet2!M103</f>
        <v>5</v>
      </c>
      <c r="C54" s="111">
        <f>Sheet2!N103</f>
        <v>11480</v>
      </c>
      <c r="D54" s="111">
        <f>Sheet2!O103</f>
        <v>7</v>
      </c>
      <c r="E54" s="111">
        <f>Sheet2!P103</f>
        <v>7445</v>
      </c>
      <c r="F54" s="111">
        <f>Sheet2!Q103</f>
        <v>11</v>
      </c>
      <c r="G54" s="111">
        <f>Sheet2!R103</f>
        <v>6750</v>
      </c>
      <c r="H54" s="111">
        <f>Sheet2!T103</f>
        <v>23</v>
      </c>
      <c r="I54" s="111">
        <f>Sheet2!U103</f>
        <v>25675</v>
      </c>
      <c r="J54" s="150">
        <f t="shared" si="7"/>
        <v>50</v>
      </c>
      <c r="U54">
        <f t="shared" si="1"/>
        <v>48</v>
      </c>
      <c r="V54">
        <f t="shared" si="2"/>
        <v>55</v>
      </c>
      <c r="W54">
        <f t="shared" si="3"/>
        <v>48.000549999999997</v>
      </c>
      <c r="X54">
        <f t="shared" si="4"/>
        <v>50</v>
      </c>
      <c r="Y54">
        <f t="shared" si="5"/>
        <v>1</v>
      </c>
      <c r="Z54">
        <f t="shared" si="6"/>
        <v>50</v>
      </c>
    </row>
    <row r="55" spans="1:26" ht="15.75" x14ac:dyDescent="0.25">
      <c r="A55" s="111" t="str">
        <f>Sheet2!L39</f>
        <v>Haššo Martin</v>
      </c>
      <c r="B55" s="111">
        <f>Sheet2!M39</f>
        <v>7</v>
      </c>
      <c r="C55" s="111">
        <f>Sheet2!N39</f>
        <v>8180</v>
      </c>
      <c r="D55" s="111">
        <f>Sheet2!O39</f>
        <v>5</v>
      </c>
      <c r="E55" s="111">
        <f>Sheet2!P39</f>
        <v>12540</v>
      </c>
      <c r="F55" s="111">
        <f>Sheet2!Q39</f>
        <v>11</v>
      </c>
      <c r="G55" s="111">
        <f>Sheet2!R39</f>
        <v>4600</v>
      </c>
      <c r="H55" s="111">
        <f>Sheet2!T39</f>
        <v>23</v>
      </c>
      <c r="I55" s="111">
        <f>Sheet2!U39</f>
        <v>25320</v>
      </c>
      <c r="J55" s="150">
        <f t="shared" si="7"/>
        <v>51</v>
      </c>
      <c r="U55">
        <f t="shared" si="1"/>
        <v>48</v>
      </c>
      <c r="V55">
        <f t="shared" si="2"/>
        <v>56</v>
      </c>
      <c r="W55">
        <f t="shared" si="3"/>
        <v>48.00056</v>
      </c>
      <c r="X55">
        <f t="shared" si="4"/>
        <v>51</v>
      </c>
      <c r="Y55">
        <f t="shared" si="5"/>
        <v>1</v>
      </c>
      <c r="Z55">
        <f t="shared" si="6"/>
        <v>51</v>
      </c>
    </row>
    <row r="56" spans="1:26" ht="15.75" x14ac:dyDescent="0.25">
      <c r="A56" s="111" t="str">
        <f>Sheet2!L73</f>
        <v>Kiss Rudolf</v>
      </c>
      <c r="B56" s="111">
        <f>Sheet2!M73</f>
        <v>5</v>
      </c>
      <c r="C56" s="111">
        <f>Sheet2!N73</f>
        <v>9810</v>
      </c>
      <c r="D56" s="111">
        <f>Sheet2!O73</f>
        <v>7</v>
      </c>
      <c r="E56" s="111">
        <f>Sheet2!P73</f>
        <v>5600</v>
      </c>
      <c r="F56" s="111">
        <f>Sheet2!Q73</f>
        <v>11</v>
      </c>
      <c r="G56" s="111">
        <f>Sheet2!R73</f>
        <v>7980</v>
      </c>
      <c r="H56" s="111">
        <f>Sheet2!T73</f>
        <v>23</v>
      </c>
      <c r="I56" s="111">
        <f>Sheet2!U73</f>
        <v>23390</v>
      </c>
      <c r="J56" s="150">
        <f t="shared" si="7"/>
        <v>52</v>
      </c>
      <c r="U56">
        <f t="shared" si="1"/>
        <v>48</v>
      </c>
      <c r="V56">
        <f t="shared" si="2"/>
        <v>67</v>
      </c>
      <c r="W56">
        <f t="shared" si="3"/>
        <v>48.00067</v>
      </c>
      <c r="X56">
        <f t="shared" si="4"/>
        <v>52</v>
      </c>
      <c r="Y56">
        <f t="shared" si="5"/>
        <v>1</v>
      </c>
      <c r="Z56">
        <f t="shared" si="6"/>
        <v>52</v>
      </c>
    </row>
    <row r="57" spans="1:26" ht="15.75" x14ac:dyDescent="0.25">
      <c r="A57" s="111" t="str">
        <f>Sheet2!L96</f>
        <v>Pavle Slavomír</v>
      </c>
      <c r="B57" s="111">
        <f>Sheet2!M96</f>
        <v>7</v>
      </c>
      <c r="C57" s="111">
        <f>Sheet2!N96</f>
        <v>7800</v>
      </c>
      <c r="D57" s="111">
        <v>15</v>
      </c>
      <c r="E57" s="111">
        <v>0</v>
      </c>
      <c r="F57" s="111">
        <f>Sheet2!Q96</f>
        <v>1</v>
      </c>
      <c r="G57" s="111">
        <f>Sheet2!R96</f>
        <v>14870</v>
      </c>
      <c r="H57" s="111">
        <v>23</v>
      </c>
      <c r="I57" s="111">
        <v>22670</v>
      </c>
      <c r="J57" s="150">
        <f t="shared" si="7"/>
        <v>53</v>
      </c>
      <c r="U57">
        <f t="shared" si="1"/>
        <v>48</v>
      </c>
      <c r="V57">
        <f t="shared" si="2"/>
        <v>69</v>
      </c>
      <c r="W57">
        <f t="shared" si="3"/>
        <v>48.000689999999999</v>
      </c>
      <c r="X57">
        <f t="shared" si="4"/>
        <v>53</v>
      </c>
      <c r="Y57">
        <f t="shared" si="5"/>
        <v>1</v>
      </c>
      <c r="Z57">
        <f t="shared" si="6"/>
        <v>53</v>
      </c>
    </row>
    <row r="58" spans="1:26" ht="15.75" x14ac:dyDescent="0.25">
      <c r="A58" s="111" t="str">
        <f>Sheet2!L71</f>
        <v>Vajdulák Leonard</v>
      </c>
      <c r="B58" s="111">
        <f>Sheet2!M71</f>
        <v>13</v>
      </c>
      <c r="C58" s="111">
        <f>Sheet2!N71</f>
        <v>4250</v>
      </c>
      <c r="D58" s="111">
        <f>Sheet2!O71</f>
        <v>8</v>
      </c>
      <c r="E58" s="111">
        <f>Sheet2!P71</f>
        <v>6530</v>
      </c>
      <c r="F58" s="111">
        <f>Sheet2!Q71</f>
        <v>2</v>
      </c>
      <c r="G58" s="111">
        <f>Sheet2!R71</f>
        <v>11880</v>
      </c>
      <c r="H58" s="111">
        <f>Sheet2!T71</f>
        <v>23</v>
      </c>
      <c r="I58" s="111">
        <f>Sheet2!U71</f>
        <v>22660</v>
      </c>
      <c r="J58" s="150">
        <f t="shared" si="7"/>
        <v>54</v>
      </c>
      <c r="U58">
        <f t="shared" si="1"/>
        <v>48</v>
      </c>
      <c r="V58">
        <f t="shared" si="2"/>
        <v>70</v>
      </c>
      <c r="W58">
        <f t="shared" si="3"/>
        <v>48.000700000000002</v>
      </c>
      <c r="X58">
        <f t="shared" si="4"/>
        <v>54</v>
      </c>
      <c r="Y58">
        <f t="shared" si="5"/>
        <v>1</v>
      </c>
      <c r="Z58">
        <f t="shared" si="6"/>
        <v>54</v>
      </c>
    </row>
    <row r="59" spans="1:26" ht="15.75" x14ac:dyDescent="0.25">
      <c r="A59" s="111" t="str">
        <f>Sheet2!L15</f>
        <v>Czajlík Karol</v>
      </c>
      <c r="B59" s="111">
        <f>Sheet2!M15</f>
        <v>13</v>
      </c>
      <c r="C59" s="111">
        <f>Sheet2!N15</f>
        <v>4700</v>
      </c>
      <c r="D59" s="111">
        <f>Sheet2!O15</f>
        <v>4</v>
      </c>
      <c r="E59" s="111">
        <f>Sheet2!P15</f>
        <v>10070</v>
      </c>
      <c r="F59" s="111">
        <f>Sheet2!Q15</f>
        <v>7</v>
      </c>
      <c r="G59" s="111">
        <f>Sheet2!R15</f>
        <v>12850</v>
      </c>
      <c r="H59" s="111">
        <f>Sheet2!T15</f>
        <v>24</v>
      </c>
      <c r="I59" s="111">
        <f>Sheet2!U15</f>
        <v>27620</v>
      </c>
      <c r="J59" s="150">
        <f t="shared" si="7"/>
        <v>55</v>
      </c>
      <c r="U59">
        <f t="shared" si="1"/>
        <v>55</v>
      </c>
      <c r="V59">
        <f t="shared" si="2"/>
        <v>48</v>
      </c>
      <c r="W59">
        <f t="shared" si="3"/>
        <v>55.000480000000003</v>
      </c>
      <c r="X59">
        <f t="shared" si="4"/>
        <v>55</v>
      </c>
      <c r="Y59">
        <f t="shared" si="5"/>
        <v>1</v>
      </c>
      <c r="Z59">
        <f t="shared" si="6"/>
        <v>55</v>
      </c>
    </row>
    <row r="60" spans="1:26" ht="15.75" x14ac:dyDescent="0.25">
      <c r="A60" s="111" t="str">
        <f>Sheet2!L51</f>
        <v>Kurcsik Attila</v>
      </c>
      <c r="B60" s="111">
        <f>Sheet2!M51</f>
        <v>8</v>
      </c>
      <c r="C60" s="111">
        <f>Sheet2!N51</f>
        <v>8060</v>
      </c>
      <c r="D60" s="111">
        <f>Sheet2!O51</f>
        <v>9</v>
      </c>
      <c r="E60" s="111">
        <f>Sheet2!P51</f>
        <v>8260</v>
      </c>
      <c r="F60" s="111">
        <f>Sheet2!Q51</f>
        <v>7</v>
      </c>
      <c r="G60" s="111">
        <f>Sheet2!R51</f>
        <v>10400</v>
      </c>
      <c r="H60" s="111">
        <f>Sheet2!T51</f>
        <v>24</v>
      </c>
      <c r="I60" s="111">
        <f>Sheet2!U51</f>
        <v>26720</v>
      </c>
      <c r="J60" s="150">
        <f t="shared" si="7"/>
        <v>56</v>
      </c>
      <c r="U60">
        <f t="shared" si="1"/>
        <v>55</v>
      </c>
      <c r="V60">
        <f t="shared" si="2"/>
        <v>50</v>
      </c>
      <c r="W60">
        <f t="shared" si="3"/>
        <v>55.000500000000002</v>
      </c>
      <c r="X60">
        <f t="shared" si="4"/>
        <v>56</v>
      </c>
      <c r="Y60">
        <f t="shared" si="5"/>
        <v>1</v>
      </c>
      <c r="Z60">
        <f t="shared" si="6"/>
        <v>56</v>
      </c>
    </row>
    <row r="61" spans="1:26" ht="15.75" x14ac:dyDescent="0.25">
      <c r="A61" s="111" t="str">
        <f>Sheet2!L86</f>
        <v>Németh Norbert</v>
      </c>
      <c r="B61" s="111">
        <f>Sheet2!M86</f>
        <v>11</v>
      </c>
      <c r="C61" s="111">
        <f>Sheet2!N86</f>
        <v>5840</v>
      </c>
      <c r="D61" s="111">
        <f>Sheet2!O86</f>
        <v>11</v>
      </c>
      <c r="E61" s="111">
        <f>Sheet2!P86</f>
        <v>6170</v>
      </c>
      <c r="F61" s="111">
        <f>Sheet2!Q86</f>
        <v>2</v>
      </c>
      <c r="G61" s="111">
        <f>Sheet2!R86</f>
        <v>14300</v>
      </c>
      <c r="H61" s="111">
        <f>Sheet2!T86</f>
        <v>24</v>
      </c>
      <c r="I61" s="111">
        <f>Sheet2!U86</f>
        <v>26310</v>
      </c>
      <c r="J61" s="150">
        <f t="shared" si="7"/>
        <v>57</v>
      </c>
      <c r="U61">
        <f t="shared" si="1"/>
        <v>55</v>
      </c>
      <c r="V61">
        <f t="shared" si="2"/>
        <v>54</v>
      </c>
      <c r="W61">
        <f t="shared" si="3"/>
        <v>55.000540000000001</v>
      </c>
      <c r="X61">
        <f t="shared" si="4"/>
        <v>57</v>
      </c>
      <c r="Y61">
        <f t="shared" si="5"/>
        <v>1</v>
      </c>
      <c r="Z61">
        <f t="shared" si="6"/>
        <v>57</v>
      </c>
    </row>
    <row r="62" spans="1:26" ht="15.75" x14ac:dyDescent="0.25">
      <c r="A62" s="111" t="str">
        <f>Sheet2!L104</f>
        <v>Ninčák Martin</v>
      </c>
      <c r="B62" s="111">
        <f>Sheet2!M104</f>
        <v>9</v>
      </c>
      <c r="C62" s="111">
        <f>Sheet2!N104</f>
        <v>6840</v>
      </c>
      <c r="D62" s="111">
        <f>Sheet2!O104</f>
        <v>9</v>
      </c>
      <c r="E62" s="111">
        <f>Sheet2!P104</f>
        <v>5220</v>
      </c>
      <c r="F62" s="111">
        <f>Sheet2!Q104</f>
        <v>6</v>
      </c>
      <c r="G62" s="111">
        <f>Sheet2!R104</f>
        <v>12180</v>
      </c>
      <c r="H62" s="111">
        <f>Sheet2!T104</f>
        <v>24</v>
      </c>
      <c r="I62" s="111">
        <f>Sheet2!U104</f>
        <v>24240</v>
      </c>
      <c r="J62" s="150">
        <f t="shared" si="7"/>
        <v>58</v>
      </c>
      <c r="U62">
        <f t="shared" si="1"/>
        <v>55</v>
      </c>
      <c r="V62">
        <f t="shared" si="2"/>
        <v>63</v>
      </c>
      <c r="W62">
        <f t="shared" si="3"/>
        <v>55.000630000000001</v>
      </c>
      <c r="X62">
        <f t="shared" si="4"/>
        <v>58</v>
      </c>
      <c r="Y62">
        <f t="shared" si="5"/>
        <v>1</v>
      </c>
      <c r="Z62">
        <f t="shared" si="6"/>
        <v>58</v>
      </c>
    </row>
    <row r="63" spans="1:26" ht="15.75" x14ac:dyDescent="0.25">
      <c r="A63" s="111" t="str">
        <f>Sheet2!L114</f>
        <v>Buchan Matej</v>
      </c>
      <c r="B63" s="111">
        <f>Sheet2!M114</f>
        <v>5</v>
      </c>
      <c r="C63" s="111">
        <f>Sheet2!N114</f>
        <v>7040</v>
      </c>
      <c r="D63" s="111">
        <f>Sheet2!O114</f>
        <v>13</v>
      </c>
      <c r="E63" s="111">
        <f>Sheet2!P114</f>
        <v>4450</v>
      </c>
      <c r="F63" s="111">
        <f>Sheet2!Q114</f>
        <v>6</v>
      </c>
      <c r="G63" s="111">
        <f>Sheet2!R114</f>
        <v>10080</v>
      </c>
      <c r="H63" s="111">
        <f>Sheet2!T114</f>
        <v>24</v>
      </c>
      <c r="I63" s="111">
        <f>Sheet2!U114</f>
        <v>21570</v>
      </c>
      <c r="J63" s="150">
        <f t="shared" si="7"/>
        <v>59</v>
      </c>
      <c r="U63">
        <f t="shared" si="1"/>
        <v>55</v>
      </c>
      <c r="V63">
        <f t="shared" si="2"/>
        <v>74</v>
      </c>
      <c r="W63">
        <f t="shared" si="3"/>
        <v>55.00074</v>
      </c>
      <c r="X63">
        <f t="shared" si="4"/>
        <v>59</v>
      </c>
      <c r="Y63">
        <f t="shared" si="5"/>
        <v>1</v>
      </c>
      <c r="Z63">
        <f t="shared" si="6"/>
        <v>59</v>
      </c>
    </row>
    <row r="64" spans="1:26" ht="15.75" x14ac:dyDescent="0.25">
      <c r="A64" s="111" t="str">
        <f>Sheet2!L97</f>
        <v>Soóky Dominik</v>
      </c>
      <c r="B64" s="111">
        <f>Sheet2!M97</f>
        <v>4</v>
      </c>
      <c r="C64" s="111">
        <f>Sheet2!N97</f>
        <v>12440</v>
      </c>
      <c r="D64" s="111">
        <f>Sheet2!O97</f>
        <v>11</v>
      </c>
      <c r="E64" s="111">
        <f>Sheet2!P97</f>
        <v>8310</v>
      </c>
      <c r="F64" s="111">
        <f>Sheet2!Q97</f>
        <v>9.5</v>
      </c>
      <c r="G64" s="111">
        <f>Sheet2!R97</f>
        <v>11820</v>
      </c>
      <c r="H64" s="111">
        <f>Sheet2!T97</f>
        <v>24.5</v>
      </c>
      <c r="I64" s="111">
        <f>Sheet2!U97</f>
        <v>32570</v>
      </c>
      <c r="J64" s="150">
        <f t="shared" si="7"/>
        <v>60</v>
      </c>
      <c r="U64">
        <f t="shared" si="1"/>
        <v>60</v>
      </c>
      <c r="V64">
        <f t="shared" si="2"/>
        <v>36</v>
      </c>
      <c r="W64">
        <f t="shared" si="3"/>
        <v>60.000360000000001</v>
      </c>
      <c r="X64">
        <f t="shared" si="4"/>
        <v>60</v>
      </c>
      <c r="Y64">
        <f t="shared" si="5"/>
        <v>1</v>
      </c>
      <c r="Z64">
        <f t="shared" si="6"/>
        <v>60</v>
      </c>
    </row>
    <row r="65" spans="1:26" ht="15.75" x14ac:dyDescent="0.25">
      <c r="A65" s="111" t="str">
        <f>Sheet2!L80</f>
        <v>Jarábek Attila</v>
      </c>
      <c r="B65" s="111">
        <f>Sheet2!M80</f>
        <v>6</v>
      </c>
      <c r="C65" s="111">
        <f>Sheet2!N80</f>
        <v>8810</v>
      </c>
      <c r="D65" s="111">
        <f>Sheet2!O80</f>
        <v>13</v>
      </c>
      <c r="E65" s="111">
        <f>Sheet2!P80</f>
        <v>2535</v>
      </c>
      <c r="F65" s="111">
        <f>Sheet2!Q80</f>
        <v>6</v>
      </c>
      <c r="G65" s="111">
        <f>Sheet2!R80</f>
        <v>13300</v>
      </c>
      <c r="H65" s="111">
        <f>Sheet2!T80</f>
        <v>25</v>
      </c>
      <c r="I65" s="111">
        <f>Sheet2!U80</f>
        <v>24645</v>
      </c>
      <c r="J65" s="150">
        <f t="shared" si="7"/>
        <v>61</v>
      </c>
      <c r="U65">
        <f t="shared" si="1"/>
        <v>61</v>
      </c>
      <c r="V65">
        <f t="shared" si="2"/>
        <v>61</v>
      </c>
      <c r="W65">
        <f t="shared" si="3"/>
        <v>61.000610000000002</v>
      </c>
      <c r="X65">
        <f t="shared" si="4"/>
        <v>61</v>
      </c>
      <c r="Y65">
        <f t="shared" si="5"/>
        <v>1</v>
      </c>
      <c r="Z65">
        <f t="shared" si="6"/>
        <v>61</v>
      </c>
    </row>
    <row r="66" spans="1:26" ht="15.75" x14ac:dyDescent="0.25">
      <c r="A66" s="111" t="s">
        <v>302</v>
      </c>
      <c r="B66" s="111">
        <v>15</v>
      </c>
      <c r="C66" s="111">
        <v>0</v>
      </c>
      <c r="D66" s="111">
        <v>6</v>
      </c>
      <c r="E66" s="111">
        <v>10520</v>
      </c>
      <c r="F66" s="111">
        <v>4</v>
      </c>
      <c r="G66" s="111">
        <v>13880</v>
      </c>
      <c r="H66" s="111">
        <v>25</v>
      </c>
      <c r="I66" s="111">
        <v>24400</v>
      </c>
      <c r="J66" s="150">
        <f t="shared" si="7"/>
        <v>62</v>
      </c>
      <c r="U66">
        <f t="shared" si="1"/>
        <v>61</v>
      </c>
      <c r="V66">
        <f t="shared" si="2"/>
        <v>62</v>
      </c>
      <c r="W66">
        <f t="shared" si="3"/>
        <v>61.000619999999998</v>
      </c>
      <c r="X66">
        <f t="shared" si="4"/>
        <v>62</v>
      </c>
      <c r="Y66">
        <f t="shared" si="5"/>
        <v>1</v>
      </c>
      <c r="Z66">
        <f t="shared" si="6"/>
        <v>62</v>
      </c>
    </row>
    <row r="67" spans="1:26" ht="15.75" x14ac:dyDescent="0.25">
      <c r="A67" s="111" t="str">
        <f>Sheet2!L108</f>
        <v>Petróci Martin</v>
      </c>
      <c r="B67" s="111">
        <f>Sheet2!M108</f>
        <v>11</v>
      </c>
      <c r="C67" s="111">
        <f>Sheet2!N108</f>
        <v>2340</v>
      </c>
      <c r="D67" s="111">
        <f>Sheet2!O108</f>
        <v>10</v>
      </c>
      <c r="E67" s="111">
        <f>Sheet2!P108</f>
        <v>5265</v>
      </c>
      <c r="F67" s="111">
        <f>Sheet2!Q108</f>
        <v>4</v>
      </c>
      <c r="G67" s="111">
        <f>Sheet2!R108</f>
        <v>13880</v>
      </c>
      <c r="H67" s="111">
        <f>Sheet2!T108</f>
        <v>25</v>
      </c>
      <c r="I67" s="111">
        <f>Sheet2!U108</f>
        <v>21485</v>
      </c>
      <c r="J67" s="150">
        <f t="shared" si="7"/>
        <v>63</v>
      </c>
      <c r="U67">
        <f t="shared" si="1"/>
        <v>61</v>
      </c>
      <c r="V67">
        <f t="shared" si="2"/>
        <v>76</v>
      </c>
      <c r="W67">
        <f t="shared" si="3"/>
        <v>61.00076</v>
      </c>
      <c r="X67">
        <f t="shared" si="4"/>
        <v>63</v>
      </c>
      <c r="Y67">
        <f t="shared" si="5"/>
        <v>1</v>
      </c>
      <c r="Z67">
        <f t="shared" si="6"/>
        <v>63</v>
      </c>
    </row>
    <row r="68" spans="1:26" ht="15.75" x14ac:dyDescent="0.25">
      <c r="A68" s="111" t="str">
        <f>Sheet2!L50</f>
        <v>Karvaš Kamil</v>
      </c>
      <c r="B68" s="111">
        <f>Sheet2!M50</f>
        <v>12</v>
      </c>
      <c r="C68" s="111">
        <f>Sheet2!N50</f>
        <v>4940</v>
      </c>
      <c r="D68" s="111">
        <f>Sheet2!O50</f>
        <v>2</v>
      </c>
      <c r="E68" s="111">
        <f>Sheet2!P50</f>
        <v>8590</v>
      </c>
      <c r="F68" s="111">
        <f>Sheet2!Q50</f>
        <v>11</v>
      </c>
      <c r="G68" s="111">
        <f>Sheet2!R50</f>
        <v>5640</v>
      </c>
      <c r="H68" s="111">
        <f>Sheet2!T50</f>
        <v>25</v>
      </c>
      <c r="I68" s="111">
        <f>Sheet2!U50</f>
        <v>19170</v>
      </c>
      <c r="J68" s="150">
        <f t="shared" si="7"/>
        <v>64</v>
      </c>
      <c r="U68">
        <f t="shared" si="1"/>
        <v>61</v>
      </c>
      <c r="V68">
        <f t="shared" si="2"/>
        <v>85</v>
      </c>
      <c r="W68">
        <f t="shared" si="3"/>
        <v>61.00085</v>
      </c>
      <c r="X68">
        <f t="shared" si="4"/>
        <v>64</v>
      </c>
      <c r="Y68">
        <f t="shared" si="5"/>
        <v>1</v>
      </c>
      <c r="Z68">
        <f t="shared" si="6"/>
        <v>64</v>
      </c>
    </row>
    <row r="69" spans="1:26" ht="15.75" x14ac:dyDescent="0.25">
      <c r="A69" s="111" t="str">
        <f>Sheet2!L74</f>
        <v>Beniš Peter</v>
      </c>
      <c r="B69" s="111">
        <f>Sheet2!M74</f>
        <v>6</v>
      </c>
      <c r="C69" s="111">
        <f>Sheet2!N74</f>
        <v>12240</v>
      </c>
      <c r="D69" s="111">
        <f>Sheet2!O74</f>
        <v>9</v>
      </c>
      <c r="E69" s="111">
        <f>Sheet2!P74</f>
        <v>9820</v>
      </c>
      <c r="F69" s="111">
        <f>Sheet2!Q74</f>
        <v>11</v>
      </c>
      <c r="G69" s="111">
        <f>Sheet2!R74</f>
        <v>10800</v>
      </c>
      <c r="H69" s="111">
        <f>Sheet2!T74</f>
        <v>26</v>
      </c>
      <c r="I69" s="111">
        <f>Sheet2!U74</f>
        <v>32860</v>
      </c>
      <c r="J69" s="150">
        <f t="shared" ref="J69:J100" si="8">Z69</f>
        <v>65</v>
      </c>
      <c r="U69">
        <f t="shared" si="1"/>
        <v>65</v>
      </c>
      <c r="V69">
        <f t="shared" si="2"/>
        <v>34</v>
      </c>
      <c r="W69">
        <f t="shared" si="3"/>
        <v>65.000339999999994</v>
      </c>
      <c r="X69">
        <f t="shared" si="4"/>
        <v>65</v>
      </c>
      <c r="Y69">
        <f t="shared" si="5"/>
        <v>1</v>
      </c>
      <c r="Z69">
        <f t="shared" si="6"/>
        <v>65</v>
      </c>
    </row>
    <row r="70" spans="1:26" ht="15.75" x14ac:dyDescent="0.25">
      <c r="A70" s="111" t="str">
        <f>Sheet2!L35</f>
        <v>Scheibenreif Ľudovít</v>
      </c>
      <c r="B70" s="111">
        <f>Sheet2!M35</f>
        <v>10</v>
      </c>
      <c r="C70" s="111">
        <f>Sheet2!N35</f>
        <v>5740</v>
      </c>
      <c r="D70" s="111">
        <v>15</v>
      </c>
      <c r="E70" s="111">
        <v>0</v>
      </c>
      <c r="F70" s="111">
        <f>Sheet2!Q35</f>
        <v>1</v>
      </c>
      <c r="G70" s="111">
        <f>Sheet2!R35</f>
        <v>22140</v>
      </c>
      <c r="H70" s="151">
        <v>26</v>
      </c>
      <c r="I70" s="151">
        <v>27880</v>
      </c>
      <c r="J70" s="150">
        <f t="shared" si="8"/>
        <v>66</v>
      </c>
      <c r="U70">
        <f t="shared" ref="U70:U125" si="9">RANK(H70,$H$5:$H$124,1)</f>
        <v>65</v>
      </c>
      <c r="V70">
        <f t="shared" ref="V70:V125" si="10">RANK(I70,$I$5:$I$124,0)</f>
        <v>45</v>
      </c>
      <c r="W70">
        <f t="shared" ref="W70:W125" si="11">U70+0.00001*V70</f>
        <v>65.000450000000001</v>
      </c>
      <c r="X70">
        <f t="shared" ref="X70:X125" si="12">RANK(W70,$W$5:$W$124,1)</f>
        <v>66</v>
      </c>
      <c r="Y70">
        <f t="shared" ref="Y70:Y125" si="13">COUNTIF($X$5:$X$124,X70)</f>
        <v>1</v>
      </c>
      <c r="Z70">
        <f t="shared" ref="Z70:Z125" si="14">IF(Y70 &gt; 1,IF(MOD(Y70,2) = 0,((X70*2+Y70-1)/2),(X70*2+Y70-1)/2),IF(Y70=1,X70,(X70*2+Y70-1)/2))</f>
        <v>66</v>
      </c>
    </row>
    <row r="71" spans="1:26" ht="15.75" x14ac:dyDescent="0.25">
      <c r="A71" s="111" t="str">
        <f>Sheet2!L87</f>
        <v>Gyurkovits Jozef</v>
      </c>
      <c r="B71" s="111">
        <f>Sheet2!M87</f>
        <v>11</v>
      </c>
      <c r="C71" s="111">
        <f>Sheet2!N87</f>
        <v>6760</v>
      </c>
      <c r="D71" s="111">
        <f>Sheet2!O87</f>
        <v>6</v>
      </c>
      <c r="E71" s="111">
        <f>Sheet2!P87</f>
        <v>11740</v>
      </c>
      <c r="F71" s="111">
        <f>Sheet2!Q87</f>
        <v>9</v>
      </c>
      <c r="G71" s="111">
        <f>Sheet2!R87</f>
        <v>8200</v>
      </c>
      <c r="H71" s="111">
        <f>Sheet2!T87</f>
        <v>26</v>
      </c>
      <c r="I71" s="111">
        <f>Sheet2!U87</f>
        <v>26700</v>
      </c>
      <c r="J71" s="150">
        <f t="shared" si="8"/>
        <v>67</v>
      </c>
      <c r="U71">
        <f t="shared" si="9"/>
        <v>65</v>
      </c>
      <c r="V71">
        <f t="shared" si="10"/>
        <v>51</v>
      </c>
      <c r="W71">
        <f t="shared" si="11"/>
        <v>65.000510000000006</v>
      </c>
      <c r="X71">
        <f t="shared" si="12"/>
        <v>67</v>
      </c>
      <c r="Y71">
        <f t="shared" si="13"/>
        <v>1</v>
      </c>
      <c r="Z71">
        <f t="shared" si="14"/>
        <v>67</v>
      </c>
    </row>
    <row r="72" spans="1:26" ht="15.75" x14ac:dyDescent="0.25">
      <c r="A72" s="111" t="str">
        <f>Sheet2!L45</f>
        <v>Bögi Patrik</v>
      </c>
      <c r="B72" s="111">
        <f>Sheet2!M45</f>
        <v>11</v>
      </c>
      <c r="C72" s="111">
        <f>Sheet2!N45</f>
        <v>6690</v>
      </c>
      <c r="D72" s="111">
        <f>Sheet2!O45</f>
        <v>6</v>
      </c>
      <c r="E72" s="111">
        <f>Sheet2!P45</f>
        <v>9460</v>
      </c>
      <c r="F72" s="111">
        <f>Sheet2!Q45</f>
        <v>9</v>
      </c>
      <c r="G72" s="111">
        <f>Sheet2!R45</f>
        <v>8605</v>
      </c>
      <c r="H72" s="111">
        <f>Sheet2!T45</f>
        <v>26</v>
      </c>
      <c r="I72" s="111">
        <f>Sheet2!U45</f>
        <v>24755</v>
      </c>
      <c r="J72" s="150">
        <f t="shared" si="8"/>
        <v>68</v>
      </c>
      <c r="U72">
        <f t="shared" si="9"/>
        <v>65</v>
      </c>
      <c r="V72">
        <f t="shared" si="10"/>
        <v>59</v>
      </c>
      <c r="W72">
        <f t="shared" si="11"/>
        <v>65.000590000000003</v>
      </c>
      <c r="X72">
        <f t="shared" si="12"/>
        <v>68</v>
      </c>
      <c r="Y72">
        <f t="shared" si="13"/>
        <v>1</v>
      </c>
      <c r="Z72">
        <f t="shared" si="14"/>
        <v>68</v>
      </c>
    </row>
    <row r="73" spans="1:26" ht="15.75" x14ac:dyDescent="0.25">
      <c r="A73" s="111" t="str">
        <f>Sheet2!L113</f>
        <v>Zelenák Milan</v>
      </c>
      <c r="B73" s="111">
        <f>Sheet2!M113</f>
        <v>6</v>
      </c>
      <c r="C73" s="111">
        <f>Sheet2!N113</f>
        <v>7880</v>
      </c>
      <c r="D73" s="111">
        <v>15</v>
      </c>
      <c r="E73" s="111">
        <v>0</v>
      </c>
      <c r="F73" s="111">
        <f>Sheet2!Q113</f>
        <v>5</v>
      </c>
      <c r="G73" s="111">
        <f>Sheet2!R113</f>
        <v>13130</v>
      </c>
      <c r="H73" s="111">
        <v>26</v>
      </c>
      <c r="I73" s="111">
        <v>21010</v>
      </c>
      <c r="J73" s="150">
        <f t="shared" si="8"/>
        <v>69</v>
      </c>
      <c r="U73">
        <f t="shared" si="9"/>
        <v>65</v>
      </c>
      <c r="V73">
        <f t="shared" si="10"/>
        <v>77</v>
      </c>
      <c r="W73">
        <f t="shared" si="11"/>
        <v>65.000770000000003</v>
      </c>
      <c r="X73">
        <f t="shared" si="12"/>
        <v>69</v>
      </c>
      <c r="Y73">
        <f t="shared" si="13"/>
        <v>1</v>
      </c>
      <c r="Z73">
        <f t="shared" si="14"/>
        <v>69</v>
      </c>
    </row>
    <row r="74" spans="1:26" ht="15.75" x14ac:dyDescent="0.25">
      <c r="A74" s="111" t="str">
        <f>Sheet2!L17</f>
        <v>Breuer Richard</v>
      </c>
      <c r="B74" s="111">
        <f>Sheet2!M17</f>
        <v>9</v>
      </c>
      <c r="C74" s="111">
        <f>Sheet2!N17</f>
        <v>7180</v>
      </c>
      <c r="D74" s="111">
        <f>Sheet2!O17</f>
        <v>12</v>
      </c>
      <c r="E74" s="111">
        <f>Sheet2!P17</f>
        <v>5710</v>
      </c>
      <c r="F74" s="111">
        <f>Sheet2!Q17</f>
        <v>6</v>
      </c>
      <c r="G74" s="111">
        <f>Sheet2!R17</f>
        <v>11820</v>
      </c>
      <c r="H74" s="111">
        <f>Sheet2!T17</f>
        <v>27</v>
      </c>
      <c r="I74" s="111">
        <f>Sheet2!U17</f>
        <v>24710</v>
      </c>
      <c r="J74" s="150">
        <f t="shared" si="8"/>
        <v>70</v>
      </c>
      <c r="U74">
        <f t="shared" si="9"/>
        <v>70</v>
      </c>
      <c r="V74">
        <f t="shared" si="10"/>
        <v>60</v>
      </c>
      <c r="W74">
        <f t="shared" si="11"/>
        <v>70.000600000000006</v>
      </c>
      <c r="X74">
        <f t="shared" si="12"/>
        <v>70</v>
      </c>
      <c r="Y74">
        <f t="shared" si="13"/>
        <v>1</v>
      </c>
      <c r="Z74">
        <f t="shared" si="14"/>
        <v>70</v>
      </c>
    </row>
    <row r="75" spans="1:26" ht="15.75" x14ac:dyDescent="0.25">
      <c r="A75" s="111" t="str">
        <f>Sheet2!L84</f>
        <v>Chandoga Peter</v>
      </c>
      <c r="B75" s="111">
        <f>Sheet2!M84</f>
        <v>8</v>
      </c>
      <c r="C75" s="111">
        <f>Sheet2!N84</f>
        <v>7700</v>
      </c>
      <c r="D75" s="111">
        <f>Sheet2!O84</f>
        <v>10</v>
      </c>
      <c r="E75" s="111">
        <f>Sheet2!P84</f>
        <v>8840</v>
      </c>
      <c r="F75" s="111">
        <f>Sheet2!Q84</f>
        <v>9</v>
      </c>
      <c r="G75" s="111">
        <f>Sheet2!R84</f>
        <v>7290</v>
      </c>
      <c r="H75" s="111">
        <f>Sheet2!T84</f>
        <v>27</v>
      </c>
      <c r="I75" s="111">
        <f>Sheet2!U84</f>
        <v>23830</v>
      </c>
      <c r="J75" s="150">
        <f t="shared" si="8"/>
        <v>71</v>
      </c>
      <c r="U75">
        <f t="shared" si="9"/>
        <v>70</v>
      </c>
      <c r="V75">
        <f t="shared" si="10"/>
        <v>64</v>
      </c>
      <c r="W75">
        <f t="shared" si="11"/>
        <v>70.000640000000004</v>
      </c>
      <c r="X75">
        <f t="shared" si="12"/>
        <v>71</v>
      </c>
      <c r="Y75">
        <f t="shared" si="13"/>
        <v>1</v>
      </c>
      <c r="Z75">
        <f t="shared" si="14"/>
        <v>71</v>
      </c>
    </row>
    <row r="76" spans="1:26" ht="15.75" x14ac:dyDescent="0.25">
      <c r="A76" s="111" t="str">
        <f>Sheet2!L38</f>
        <v>Machata Peter</v>
      </c>
      <c r="B76" s="111">
        <f>Sheet2!M38</f>
        <v>12</v>
      </c>
      <c r="C76" s="111">
        <f>Sheet2!N38</f>
        <v>6240</v>
      </c>
      <c r="D76" s="111">
        <f>Sheet2!O38</f>
        <v>7</v>
      </c>
      <c r="E76" s="111">
        <f>Sheet2!P38</f>
        <v>9160</v>
      </c>
      <c r="F76" s="111">
        <f>Sheet2!Q38</f>
        <v>8</v>
      </c>
      <c r="G76" s="111">
        <f>Sheet2!R38</f>
        <v>8380</v>
      </c>
      <c r="H76" s="111">
        <f>Sheet2!T38</f>
        <v>27</v>
      </c>
      <c r="I76" s="111">
        <f>Sheet2!U38</f>
        <v>23780</v>
      </c>
      <c r="J76" s="150">
        <f t="shared" si="8"/>
        <v>72</v>
      </c>
      <c r="U76">
        <f t="shared" si="9"/>
        <v>70</v>
      </c>
      <c r="V76">
        <f t="shared" si="10"/>
        <v>65</v>
      </c>
      <c r="W76">
        <f t="shared" si="11"/>
        <v>70.000649999999993</v>
      </c>
      <c r="X76">
        <f t="shared" si="12"/>
        <v>72</v>
      </c>
      <c r="Y76">
        <f t="shared" si="13"/>
        <v>1</v>
      </c>
      <c r="Z76">
        <f t="shared" si="14"/>
        <v>72</v>
      </c>
    </row>
    <row r="77" spans="1:26" ht="15.75" x14ac:dyDescent="0.25">
      <c r="A77" s="111" t="str">
        <f>Sheet2!L44</f>
        <v>Beniš Ján</v>
      </c>
      <c r="B77" s="111">
        <f>Sheet2!M44</f>
        <v>7</v>
      </c>
      <c r="C77" s="111">
        <f>Sheet2!N44</f>
        <v>10420</v>
      </c>
      <c r="D77" s="111">
        <f>Sheet2!O44</f>
        <v>8</v>
      </c>
      <c r="E77" s="111">
        <f>Sheet2!P44</f>
        <v>4990</v>
      </c>
      <c r="F77" s="111">
        <f>Sheet2!Q44</f>
        <v>12</v>
      </c>
      <c r="G77" s="111">
        <f>Sheet2!R44</f>
        <v>6710</v>
      </c>
      <c r="H77" s="111">
        <f>Sheet2!T44</f>
        <v>27</v>
      </c>
      <c r="I77" s="111">
        <f>Sheet2!U44</f>
        <v>22120</v>
      </c>
      <c r="J77" s="150">
        <f t="shared" si="8"/>
        <v>73</v>
      </c>
      <c r="U77">
        <f t="shared" si="9"/>
        <v>70</v>
      </c>
      <c r="V77">
        <f t="shared" si="10"/>
        <v>72</v>
      </c>
      <c r="W77">
        <f t="shared" si="11"/>
        <v>70.000720000000001</v>
      </c>
      <c r="X77">
        <f t="shared" si="12"/>
        <v>73</v>
      </c>
      <c r="Y77">
        <f t="shared" si="13"/>
        <v>1</v>
      </c>
      <c r="Z77">
        <f t="shared" si="14"/>
        <v>73</v>
      </c>
    </row>
    <row r="78" spans="1:26" ht="15.75" x14ac:dyDescent="0.25">
      <c r="A78" s="111" t="str">
        <f>Sheet2!L40</f>
        <v>Michlík Milan</v>
      </c>
      <c r="B78" s="111">
        <f>Sheet2!M40</f>
        <v>9</v>
      </c>
      <c r="C78" s="111">
        <f>Sheet2!N40</f>
        <v>10130</v>
      </c>
      <c r="D78" s="111">
        <f>Sheet2!O40</f>
        <v>13</v>
      </c>
      <c r="E78" s="111">
        <f>Sheet2!P40</f>
        <v>2310</v>
      </c>
      <c r="F78" s="111">
        <f>Sheet2!Q40</f>
        <v>6</v>
      </c>
      <c r="G78" s="111">
        <f>Sheet2!R40</f>
        <v>12820</v>
      </c>
      <c r="H78" s="111">
        <f>Sheet2!T40</f>
        <v>28</v>
      </c>
      <c r="I78" s="111">
        <f>Sheet2!U40</f>
        <v>25260</v>
      </c>
      <c r="J78" s="150">
        <f t="shared" si="8"/>
        <v>74</v>
      </c>
      <c r="U78">
        <f t="shared" si="9"/>
        <v>74</v>
      </c>
      <c r="V78">
        <f t="shared" si="10"/>
        <v>57</v>
      </c>
      <c r="W78">
        <f t="shared" si="11"/>
        <v>74.000569999999996</v>
      </c>
      <c r="X78">
        <f t="shared" si="12"/>
        <v>74</v>
      </c>
      <c r="Y78">
        <f t="shared" si="13"/>
        <v>1</v>
      </c>
      <c r="Z78">
        <f t="shared" si="14"/>
        <v>74</v>
      </c>
    </row>
    <row r="79" spans="1:26" ht="15.75" x14ac:dyDescent="0.25">
      <c r="A79" s="111" t="str">
        <f>Sheet2!L99</f>
        <v>Kriška Branislav</v>
      </c>
      <c r="B79" s="111">
        <f>Sheet2!M99</f>
        <v>6</v>
      </c>
      <c r="C79" s="111">
        <f>Sheet2!N99</f>
        <v>6400</v>
      </c>
      <c r="D79" s="111">
        <f>Sheet2!O99</f>
        <v>10</v>
      </c>
      <c r="E79" s="111">
        <f>Sheet2!P99</f>
        <v>8120</v>
      </c>
      <c r="F79" s="111">
        <f>Sheet2!Q99</f>
        <v>12</v>
      </c>
      <c r="G79" s="111">
        <f>Sheet2!R99</f>
        <v>6040</v>
      </c>
      <c r="H79" s="111">
        <f>Sheet2!T99</f>
        <v>28</v>
      </c>
      <c r="I79" s="111">
        <f>Sheet2!U99</f>
        <v>20560</v>
      </c>
      <c r="J79" s="150">
        <f t="shared" si="8"/>
        <v>75</v>
      </c>
      <c r="U79">
        <f t="shared" si="9"/>
        <v>74</v>
      </c>
      <c r="V79">
        <f t="shared" si="10"/>
        <v>79</v>
      </c>
      <c r="W79">
        <f t="shared" si="11"/>
        <v>74.000789999999995</v>
      </c>
      <c r="X79">
        <f t="shared" si="12"/>
        <v>75</v>
      </c>
      <c r="Y79">
        <f t="shared" si="13"/>
        <v>1</v>
      </c>
      <c r="Z79">
        <f t="shared" si="14"/>
        <v>75</v>
      </c>
    </row>
    <row r="80" spans="1:26" ht="15.75" x14ac:dyDescent="0.25">
      <c r="A80" s="111" t="str">
        <f>Sheet2!L105</f>
        <v>Szerencsés Roman</v>
      </c>
      <c r="B80" s="111">
        <f>Sheet2!M105</f>
        <v>13</v>
      </c>
      <c r="C80" s="111">
        <f>Sheet2!N105</f>
        <v>620</v>
      </c>
      <c r="D80" s="111">
        <f>Sheet2!O105</f>
        <v>12</v>
      </c>
      <c r="E80" s="111">
        <f>Sheet2!P105</f>
        <v>3230</v>
      </c>
      <c r="F80" s="111">
        <f>Sheet2!Q105</f>
        <v>3</v>
      </c>
      <c r="G80" s="111">
        <f>Sheet2!R105</f>
        <v>11160</v>
      </c>
      <c r="H80" s="111">
        <f>Sheet2!T105</f>
        <v>28</v>
      </c>
      <c r="I80" s="111">
        <f>Sheet2!U105</f>
        <v>15010</v>
      </c>
      <c r="J80" s="150">
        <f t="shared" si="8"/>
        <v>76</v>
      </c>
      <c r="U80">
        <f t="shared" si="9"/>
        <v>74</v>
      </c>
      <c r="V80">
        <f t="shared" si="10"/>
        <v>93</v>
      </c>
      <c r="W80">
        <f t="shared" si="11"/>
        <v>74.000929999999997</v>
      </c>
      <c r="X80">
        <f t="shared" si="12"/>
        <v>76</v>
      </c>
      <c r="Y80">
        <f t="shared" si="13"/>
        <v>1</v>
      </c>
      <c r="Z80">
        <f t="shared" si="14"/>
        <v>76</v>
      </c>
    </row>
    <row r="81" spans="1:26" ht="15.75" x14ac:dyDescent="0.25">
      <c r="A81" s="111" t="str">
        <f>Sheet2!L75</f>
        <v>Sárai Štefan</v>
      </c>
      <c r="B81" s="111">
        <f>Sheet2!M75</f>
        <v>12</v>
      </c>
      <c r="C81" s="111">
        <f>Sheet2!N75</f>
        <v>5360</v>
      </c>
      <c r="D81" s="111">
        <f>Sheet2!O75</f>
        <v>7</v>
      </c>
      <c r="E81" s="111">
        <f>Sheet2!P75</f>
        <v>10400</v>
      </c>
      <c r="F81" s="111">
        <f>Sheet2!Q75</f>
        <v>10</v>
      </c>
      <c r="G81" s="111">
        <f>Sheet2!R75</f>
        <v>5000</v>
      </c>
      <c r="H81" s="111">
        <f>Sheet2!T75</f>
        <v>29</v>
      </c>
      <c r="I81" s="111">
        <f>Sheet2!U75</f>
        <v>20760</v>
      </c>
      <c r="J81" s="150">
        <f t="shared" si="8"/>
        <v>77</v>
      </c>
      <c r="U81">
        <f t="shared" si="9"/>
        <v>77</v>
      </c>
      <c r="V81">
        <f t="shared" si="10"/>
        <v>78</v>
      </c>
      <c r="W81">
        <f t="shared" si="11"/>
        <v>77.000780000000006</v>
      </c>
      <c r="X81">
        <f t="shared" si="12"/>
        <v>77</v>
      </c>
      <c r="Y81">
        <f t="shared" si="13"/>
        <v>1</v>
      </c>
      <c r="Z81">
        <f t="shared" si="14"/>
        <v>77</v>
      </c>
    </row>
    <row r="82" spans="1:26" ht="15.75" x14ac:dyDescent="0.25">
      <c r="A82" s="111" t="str">
        <f>Sheet2!L117</f>
        <v>Szelle Norbert</v>
      </c>
      <c r="B82" s="111">
        <f>Sheet2!M117</f>
        <v>11</v>
      </c>
      <c r="C82" s="111">
        <f>Sheet2!N117</f>
        <v>5260</v>
      </c>
      <c r="D82" s="111">
        <f>Sheet2!O117</f>
        <v>11</v>
      </c>
      <c r="E82" s="111">
        <f>Sheet2!P117</f>
        <v>4880</v>
      </c>
      <c r="F82" s="111">
        <f>Sheet2!Q117</f>
        <v>7</v>
      </c>
      <c r="G82" s="111">
        <f>Sheet2!R117</f>
        <v>10060</v>
      </c>
      <c r="H82" s="111">
        <f>Sheet2!T117</f>
        <v>29</v>
      </c>
      <c r="I82" s="111">
        <f>Sheet2!U117</f>
        <v>20200</v>
      </c>
      <c r="J82" s="150">
        <f t="shared" si="8"/>
        <v>78</v>
      </c>
      <c r="U82">
        <f t="shared" si="9"/>
        <v>77</v>
      </c>
      <c r="V82">
        <f t="shared" si="10"/>
        <v>80</v>
      </c>
      <c r="W82">
        <f t="shared" si="11"/>
        <v>77.000799999999998</v>
      </c>
      <c r="X82">
        <f t="shared" si="12"/>
        <v>78</v>
      </c>
      <c r="Y82">
        <f t="shared" si="13"/>
        <v>1</v>
      </c>
      <c r="Z82">
        <f t="shared" si="14"/>
        <v>78</v>
      </c>
    </row>
    <row r="83" spans="1:26" ht="15.75" x14ac:dyDescent="0.25">
      <c r="A83" s="111" t="str">
        <f>Sheet2!L6</f>
        <v>Hojstrič Vladimír</v>
      </c>
      <c r="B83" s="111">
        <f>Sheet2!M6</f>
        <v>7</v>
      </c>
      <c r="C83" s="111">
        <f>Sheet2!N6</f>
        <v>7640</v>
      </c>
      <c r="D83" s="111">
        <f>Sheet2!O6</f>
        <v>13</v>
      </c>
      <c r="E83" s="111">
        <f>Sheet2!P6</f>
        <v>3850</v>
      </c>
      <c r="F83" s="111">
        <f>Sheet2!Q6</f>
        <v>9</v>
      </c>
      <c r="G83" s="111">
        <f>Sheet2!R6</f>
        <v>8500</v>
      </c>
      <c r="H83" s="111">
        <f>Sheet2!T6</f>
        <v>29</v>
      </c>
      <c r="I83" s="111">
        <f>Sheet2!U6</f>
        <v>19990</v>
      </c>
      <c r="J83" s="150">
        <f t="shared" si="8"/>
        <v>79</v>
      </c>
      <c r="U83">
        <f t="shared" si="9"/>
        <v>77</v>
      </c>
      <c r="V83">
        <f t="shared" si="10"/>
        <v>81</v>
      </c>
      <c r="W83">
        <f t="shared" si="11"/>
        <v>77.000810000000001</v>
      </c>
      <c r="X83">
        <f t="shared" si="12"/>
        <v>79</v>
      </c>
      <c r="Y83">
        <f t="shared" si="13"/>
        <v>1</v>
      </c>
      <c r="Z83">
        <f t="shared" si="14"/>
        <v>79</v>
      </c>
    </row>
    <row r="84" spans="1:26" ht="15.75" x14ac:dyDescent="0.25">
      <c r="A84" s="111" t="str">
        <f>Sheet2!L21</f>
        <v>Koleno Peter</v>
      </c>
      <c r="B84" s="111">
        <f>Sheet2!M21</f>
        <v>11</v>
      </c>
      <c r="C84" s="111">
        <f>Sheet2!N21</f>
        <v>5540</v>
      </c>
      <c r="D84" s="111">
        <f>Sheet2!O21</f>
        <v>8</v>
      </c>
      <c r="E84" s="111">
        <f>Sheet2!P21</f>
        <v>8140</v>
      </c>
      <c r="F84" s="111">
        <f>Sheet2!Q21</f>
        <v>10</v>
      </c>
      <c r="G84" s="111">
        <f>Sheet2!R21</f>
        <v>6110</v>
      </c>
      <c r="H84" s="111">
        <f>Sheet2!T21</f>
        <v>29</v>
      </c>
      <c r="I84" s="111">
        <f>Sheet2!U21</f>
        <v>19790</v>
      </c>
      <c r="J84" s="150">
        <f t="shared" si="8"/>
        <v>80</v>
      </c>
      <c r="U84">
        <f t="shared" si="9"/>
        <v>77</v>
      </c>
      <c r="V84">
        <f t="shared" si="10"/>
        <v>82</v>
      </c>
      <c r="W84">
        <f t="shared" si="11"/>
        <v>77.000820000000004</v>
      </c>
      <c r="X84">
        <f t="shared" si="12"/>
        <v>80</v>
      </c>
      <c r="Y84">
        <f t="shared" si="13"/>
        <v>1</v>
      </c>
      <c r="Z84">
        <f t="shared" si="14"/>
        <v>80</v>
      </c>
    </row>
    <row r="85" spans="1:26" ht="15.75" x14ac:dyDescent="0.25">
      <c r="A85" s="111" t="str">
        <f>Sheet2!L70</f>
        <v>Vanya József</v>
      </c>
      <c r="B85" s="111">
        <f>Sheet2!M70</f>
        <v>4</v>
      </c>
      <c r="C85" s="111">
        <f>Sheet2!N70</f>
        <v>10610</v>
      </c>
      <c r="D85" s="111">
        <f>Sheet2!O70</f>
        <v>12</v>
      </c>
      <c r="E85" s="111">
        <f>Sheet2!P70</f>
        <v>4510</v>
      </c>
      <c r="F85" s="111">
        <f>Sheet2!Q70</f>
        <v>13</v>
      </c>
      <c r="G85" s="111">
        <f>Sheet2!R70</f>
        <v>4580</v>
      </c>
      <c r="H85" s="111">
        <f>Sheet2!T70</f>
        <v>29</v>
      </c>
      <c r="I85" s="111">
        <f>Sheet2!U70</f>
        <v>19700</v>
      </c>
      <c r="J85" s="150">
        <f t="shared" si="8"/>
        <v>81</v>
      </c>
      <c r="U85">
        <f t="shared" si="9"/>
        <v>77</v>
      </c>
      <c r="V85">
        <f t="shared" si="10"/>
        <v>83</v>
      </c>
      <c r="W85">
        <f t="shared" si="11"/>
        <v>77.000829999999993</v>
      </c>
      <c r="X85">
        <f t="shared" si="12"/>
        <v>81</v>
      </c>
      <c r="Y85">
        <f t="shared" si="13"/>
        <v>1</v>
      </c>
      <c r="Z85">
        <f t="shared" si="14"/>
        <v>81</v>
      </c>
    </row>
    <row r="86" spans="1:26" ht="15.75" x14ac:dyDescent="0.25">
      <c r="A86" s="111" t="str">
        <f>Sheet2!L119</f>
        <v>Teszár Gergely</v>
      </c>
      <c r="B86" s="111">
        <f>Sheet2!M119</f>
        <v>3</v>
      </c>
      <c r="C86" s="111">
        <f>Sheet2!N119</f>
        <v>10840</v>
      </c>
      <c r="D86" s="111">
        <f>Sheet2!O119</f>
        <v>11</v>
      </c>
      <c r="E86" s="111">
        <f>Sheet2!P119</f>
        <v>8100</v>
      </c>
      <c r="F86" s="111">
        <v>15</v>
      </c>
      <c r="G86" s="111">
        <v>0</v>
      </c>
      <c r="H86" s="111">
        <v>29</v>
      </c>
      <c r="I86" s="111">
        <v>18940</v>
      </c>
      <c r="J86" s="150">
        <f t="shared" si="8"/>
        <v>82</v>
      </c>
      <c r="U86">
        <f t="shared" si="9"/>
        <v>77</v>
      </c>
      <c r="V86">
        <f t="shared" si="10"/>
        <v>86</v>
      </c>
      <c r="W86">
        <f t="shared" si="11"/>
        <v>77.000860000000003</v>
      </c>
      <c r="X86">
        <f t="shared" si="12"/>
        <v>82</v>
      </c>
      <c r="Y86">
        <f t="shared" si="13"/>
        <v>1</v>
      </c>
      <c r="Z86">
        <f t="shared" si="14"/>
        <v>82</v>
      </c>
    </row>
    <row r="87" spans="1:26" ht="15.75" x14ac:dyDescent="0.25">
      <c r="A87" s="111" t="s">
        <v>252</v>
      </c>
      <c r="B87" s="111">
        <v>15</v>
      </c>
      <c r="C87" s="111">
        <v>0</v>
      </c>
      <c r="D87" s="111">
        <v>6</v>
      </c>
      <c r="E87" s="111">
        <v>9560</v>
      </c>
      <c r="F87" s="111">
        <v>8</v>
      </c>
      <c r="G87" s="111">
        <v>8960</v>
      </c>
      <c r="H87" s="111">
        <v>29</v>
      </c>
      <c r="I87" s="111">
        <v>18520</v>
      </c>
      <c r="J87" s="150">
        <f t="shared" si="8"/>
        <v>83</v>
      </c>
      <c r="U87">
        <f t="shared" si="9"/>
        <v>77</v>
      </c>
      <c r="V87">
        <f t="shared" si="10"/>
        <v>87</v>
      </c>
      <c r="W87">
        <f t="shared" si="11"/>
        <v>77.000870000000006</v>
      </c>
      <c r="X87">
        <f t="shared" si="12"/>
        <v>83</v>
      </c>
      <c r="Y87">
        <f t="shared" si="13"/>
        <v>1</v>
      </c>
      <c r="Z87">
        <f t="shared" si="14"/>
        <v>83</v>
      </c>
    </row>
    <row r="88" spans="1:26" ht="15.75" x14ac:dyDescent="0.25">
      <c r="A88" s="111" t="str">
        <f>Sheet2!L10</f>
        <v>Bartakovics Richard</v>
      </c>
      <c r="B88" s="111">
        <f>Sheet2!M10</f>
        <v>8</v>
      </c>
      <c r="C88" s="111">
        <f>Sheet2!N10</f>
        <v>11100</v>
      </c>
      <c r="D88" s="111">
        <f>Sheet2!O10</f>
        <v>10</v>
      </c>
      <c r="E88" s="111">
        <f>Sheet2!P10</f>
        <v>9340</v>
      </c>
      <c r="F88" s="111">
        <f>Sheet2!Q10</f>
        <v>12</v>
      </c>
      <c r="G88" s="111">
        <f>Sheet2!R10</f>
        <v>6220</v>
      </c>
      <c r="H88" s="111">
        <f>Sheet2!T10</f>
        <v>30</v>
      </c>
      <c r="I88" s="111">
        <f>Sheet2!U10</f>
        <v>26660</v>
      </c>
      <c r="J88" s="150">
        <f t="shared" si="8"/>
        <v>84</v>
      </c>
      <c r="U88">
        <f t="shared" si="9"/>
        <v>84</v>
      </c>
      <c r="V88">
        <f t="shared" si="10"/>
        <v>52</v>
      </c>
      <c r="W88">
        <f t="shared" si="11"/>
        <v>84.000519999999995</v>
      </c>
      <c r="X88">
        <f t="shared" si="12"/>
        <v>84</v>
      </c>
      <c r="Y88">
        <f t="shared" si="13"/>
        <v>1</v>
      </c>
      <c r="Z88">
        <f t="shared" si="14"/>
        <v>84</v>
      </c>
    </row>
    <row r="89" spans="1:26" ht="15.75" x14ac:dyDescent="0.25">
      <c r="A89" s="111" t="str">
        <f>Sheet2!L116</f>
        <v>Szilvási Szilárd</v>
      </c>
      <c r="B89" s="111">
        <f>Sheet2!M116</f>
        <v>10</v>
      </c>
      <c r="C89" s="111">
        <f>Sheet2!N116</f>
        <v>6140</v>
      </c>
      <c r="D89" s="111">
        <f>Sheet2!O116</f>
        <v>9</v>
      </c>
      <c r="E89" s="111">
        <f>Sheet2!P116</f>
        <v>10180</v>
      </c>
      <c r="F89" s="111">
        <f>Sheet2!Q116</f>
        <v>11</v>
      </c>
      <c r="G89" s="111">
        <f>Sheet2!R116</f>
        <v>5900</v>
      </c>
      <c r="H89" s="111">
        <f>Sheet2!T116</f>
        <v>30</v>
      </c>
      <c r="I89" s="111">
        <f>Sheet2!U116</f>
        <v>22220</v>
      </c>
      <c r="J89" s="150">
        <f t="shared" si="8"/>
        <v>85</v>
      </c>
      <c r="U89">
        <f t="shared" si="9"/>
        <v>84</v>
      </c>
      <c r="V89">
        <f t="shared" si="10"/>
        <v>71</v>
      </c>
      <c r="W89">
        <f t="shared" si="11"/>
        <v>84.000709999999998</v>
      </c>
      <c r="X89">
        <f t="shared" si="12"/>
        <v>85</v>
      </c>
      <c r="Y89">
        <f t="shared" si="13"/>
        <v>1</v>
      </c>
      <c r="Z89">
        <f t="shared" si="14"/>
        <v>85</v>
      </c>
    </row>
    <row r="90" spans="1:26" ht="15.75" x14ac:dyDescent="0.25">
      <c r="A90" s="111" t="str">
        <f>Sheet2!L20</f>
        <v>Vígh Jozef</v>
      </c>
      <c r="B90" s="111">
        <f>Sheet2!M20</f>
        <v>12</v>
      </c>
      <c r="C90" s="111">
        <f>Sheet2!N20</f>
        <v>4780</v>
      </c>
      <c r="D90" s="111">
        <v>15</v>
      </c>
      <c r="E90" s="111">
        <v>0</v>
      </c>
      <c r="F90" s="111">
        <f>Sheet2!Q20</f>
        <v>3</v>
      </c>
      <c r="G90" s="111">
        <f>Sheet2!R20</f>
        <v>16860</v>
      </c>
      <c r="H90" s="111">
        <v>30</v>
      </c>
      <c r="I90" s="111">
        <v>21640</v>
      </c>
      <c r="J90" s="150">
        <f t="shared" si="8"/>
        <v>86</v>
      </c>
      <c r="U90">
        <f t="shared" si="9"/>
        <v>84</v>
      </c>
      <c r="V90">
        <f t="shared" si="10"/>
        <v>73</v>
      </c>
      <c r="W90">
        <f t="shared" si="11"/>
        <v>84.000730000000004</v>
      </c>
      <c r="X90">
        <f t="shared" si="12"/>
        <v>86</v>
      </c>
      <c r="Y90">
        <f t="shared" si="13"/>
        <v>1</v>
      </c>
      <c r="Z90">
        <f t="shared" si="14"/>
        <v>86</v>
      </c>
    </row>
    <row r="91" spans="1:26" ht="15.75" x14ac:dyDescent="0.25">
      <c r="A91" s="111" t="str">
        <f>Sheet2!L16</f>
        <v>Garay Kristof</v>
      </c>
      <c r="B91" s="111">
        <f>Sheet2!M16</f>
        <v>8</v>
      </c>
      <c r="C91" s="111">
        <f>Sheet2!N16</f>
        <v>7440</v>
      </c>
      <c r="D91" s="111">
        <f>Sheet2!O16</f>
        <v>10</v>
      </c>
      <c r="E91" s="111">
        <f>Sheet2!P16</f>
        <v>8220</v>
      </c>
      <c r="F91" s="111">
        <f>Sheet2!Q16</f>
        <v>12</v>
      </c>
      <c r="G91" s="111">
        <f>Sheet2!R16</f>
        <v>3640</v>
      </c>
      <c r="H91" s="111">
        <f>Sheet2!T16</f>
        <v>30</v>
      </c>
      <c r="I91" s="111">
        <f>Sheet2!U16</f>
        <v>19300</v>
      </c>
      <c r="J91" s="150">
        <f t="shared" si="8"/>
        <v>87</v>
      </c>
      <c r="U91">
        <f t="shared" si="9"/>
        <v>84</v>
      </c>
      <c r="V91">
        <f t="shared" si="10"/>
        <v>84</v>
      </c>
      <c r="W91">
        <f t="shared" si="11"/>
        <v>84.000839999999997</v>
      </c>
      <c r="X91">
        <f t="shared" si="12"/>
        <v>87</v>
      </c>
      <c r="Y91">
        <f t="shared" si="13"/>
        <v>1</v>
      </c>
      <c r="Z91">
        <f t="shared" si="14"/>
        <v>87</v>
      </c>
    </row>
    <row r="92" spans="1:26" ht="15.75" x14ac:dyDescent="0.25">
      <c r="A92" s="111" t="str">
        <f>Sheet2!L106</f>
        <v>Gáspár József</v>
      </c>
      <c r="B92" s="111">
        <f>Sheet2!M106</f>
        <v>8</v>
      </c>
      <c r="C92" s="111">
        <f>Sheet2!N106</f>
        <v>5360</v>
      </c>
      <c r="D92" s="111">
        <f>Sheet2!O106</f>
        <v>9</v>
      </c>
      <c r="E92" s="111">
        <f>Sheet2!P106</f>
        <v>4355</v>
      </c>
      <c r="F92" s="111">
        <f>Sheet2!Q106</f>
        <v>13</v>
      </c>
      <c r="G92" s="111">
        <f>Sheet2!R106</f>
        <v>4800</v>
      </c>
      <c r="H92" s="111">
        <f>Sheet2!T106</f>
        <v>30</v>
      </c>
      <c r="I92" s="111">
        <f>Sheet2!U106</f>
        <v>14515</v>
      </c>
      <c r="J92" s="150">
        <f t="shared" si="8"/>
        <v>88</v>
      </c>
      <c r="U92">
        <f t="shared" si="9"/>
        <v>84</v>
      </c>
      <c r="V92">
        <f t="shared" si="10"/>
        <v>94</v>
      </c>
      <c r="W92">
        <f t="shared" si="11"/>
        <v>84.00094</v>
      </c>
      <c r="X92">
        <f t="shared" si="12"/>
        <v>88</v>
      </c>
      <c r="Y92">
        <f t="shared" si="13"/>
        <v>1</v>
      </c>
      <c r="Z92">
        <f t="shared" si="14"/>
        <v>88</v>
      </c>
    </row>
    <row r="93" spans="1:26" ht="15.75" x14ac:dyDescent="0.25">
      <c r="A93" s="111" t="str">
        <f>Sheet2!L22</f>
        <v>Hodek Oto</v>
      </c>
      <c r="B93" s="111">
        <f>Sheet2!M22</f>
        <v>10</v>
      </c>
      <c r="C93" s="111">
        <f>Sheet2!N22</f>
        <v>10440</v>
      </c>
      <c r="D93" s="111">
        <f>Sheet2!O22</f>
        <v>9</v>
      </c>
      <c r="E93" s="111">
        <f>Sheet2!P22</f>
        <v>7920</v>
      </c>
      <c r="F93" s="111">
        <f>Sheet2!Q22</f>
        <v>13</v>
      </c>
      <c r="G93" s="111">
        <f>Sheet2!R22</f>
        <v>8700</v>
      </c>
      <c r="H93" s="111">
        <f>Sheet2!T22</f>
        <v>32</v>
      </c>
      <c r="I93" s="111">
        <f>Sheet2!U22</f>
        <v>27060</v>
      </c>
      <c r="J93" s="150">
        <f t="shared" si="8"/>
        <v>89</v>
      </c>
      <c r="U93">
        <f t="shared" si="9"/>
        <v>89</v>
      </c>
      <c r="V93">
        <f t="shared" si="10"/>
        <v>49</v>
      </c>
      <c r="W93">
        <f t="shared" si="11"/>
        <v>89.000489999999999</v>
      </c>
      <c r="X93">
        <f t="shared" si="12"/>
        <v>89</v>
      </c>
      <c r="Y93">
        <f t="shared" si="13"/>
        <v>1</v>
      </c>
      <c r="Z93">
        <f t="shared" si="14"/>
        <v>89</v>
      </c>
    </row>
    <row r="94" spans="1:26" ht="15.75" x14ac:dyDescent="0.25">
      <c r="A94" s="111" t="str">
        <f>Sheet2!L47</f>
        <v>Molnár Patrik</v>
      </c>
      <c r="B94" s="111">
        <f>Sheet2!M47</f>
        <v>11</v>
      </c>
      <c r="C94" s="111">
        <f>Sheet2!N47</f>
        <v>5640</v>
      </c>
      <c r="D94" s="111">
        <f>Sheet2!O47</f>
        <v>8</v>
      </c>
      <c r="E94" s="111">
        <f>Sheet2!P47</f>
        <v>5550</v>
      </c>
      <c r="F94" s="111">
        <f>Sheet2!Q47</f>
        <v>13</v>
      </c>
      <c r="G94" s="111">
        <f>Sheet2!R47</f>
        <v>4175</v>
      </c>
      <c r="H94" s="111">
        <f>Sheet2!T47</f>
        <v>32</v>
      </c>
      <c r="I94" s="111">
        <f>Sheet2!U47</f>
        <v>15365</v>
      </c>
      <c r="J94" s="150">
        <f t="shared" si="8"/>
        <v>90</v>
      </c>
      <c r="U94">
        <f t="shared" si="9"/>
        <v>89</v>
      </c>
      <c r="V94">
        <f t="shared" si="10"/>
        <v>91</v>
      </c>
      <c r="W94">
        <f t="shared" si="11"/>
        <v>89.000910000000005</v>
      </c>
      <c r="X94">
        <f t="shared" si="12"/>
        <v>90</v>
      </c>
      <c r="Y94">
        <f t="shared" si="13"/>
        <v>1</v>
      </c>
      <c r="Z94">
        <f t="shared" si="14"/>
        <v>90</v>
      </c>
    </row>
    <row r="95" spans="1:26" ht="15.75" x14ac:dyDescent="0.25">
      <c r="A95" s="111" t="str">
        <f>Sheet2!L107</f>
        <v>Škovran Róbert</v>
      </c>
      <c r="B95" s="111">
        <f>Sheet2!M107</f>
        <v>12</v>
      </c>
      <c r="C95" s="111">
        <f>Sheet2!N107</f>
        <v>2520</v>
      </c>
      <c r="D95" s="111">
        <f>Sheet2!O107</f>
        <v>11</v>
      </c>
      <c r="E95" s="111">
        <f>Sheet2!P107</f>
        <v>7360</v>
      </c>
      <c r="F95" s="111">
        <f>Sheet2!Q107</f>
        <v>10</v>
      </c>
      <c r="G95" s="111">
        <f>Sheet2!R107</f>
        <v>8200</v>
      </c>
      <c r="H95" s="111">
        <f>Sheet2!T107</f>
        <v>33</v>
      </c>
      <c r="I95" s="111">
        <f>Sheet2!U107</f>
        <v>18080</v>
      </c>
      <c r="J95" s="150">
        <f t="shared" si="8"/>
        <v>91</v>
      </c>
      <c r="U95">
        <f t="shared" si="9"/>
        <v>91</v>
      </c>
      <c r="V95">
        <f t="shared" si="10"/>
        <v>88</v>
      </c>
      <c r="W95">
        <f t="shared" si="11"/>
        <v>91.000879999999995</v>
      </c>
      <c r="X95">
        <f t="shared" si="12"/>
        <v>91</v>
      </c>
      <c r="Y95">
        <f t="shared" si="13"/>
        <v>1</v>
      </c>
      <c r="Z95">
        <f t="shared" si="14"/>
        <v>91</v>
      </c>
    </row>
    <row r="96" spans="1:26" ht="15.75" x14ac:dyDescent="0.25">
      <c r="A96" s="111" t="str">
        <f>Sheet2!L66</f>
        <v>Smaha Jiří</v>
      </c>
      <c r="B96" s="111">
        <f>Sheet2!M66</f>
        <v>7</v>
      </c>
      <c r="C96" s="111">
        <f>Sheet2!N66</f>
        <v>8150</v>
      </c>
      <c r="D96" s="111">
        <f>Sheet2!O66</f>
        <v>11</v>
      </c>
      <c r="E96" s="111">
        <f>Sheet2!P66</f>
        <v>3730</v>
      </c>
      <c r="F96" s="111">
        <v>15</v>
      </c>
      <c r="G96" s="111">
        <v>0</v>
      </c>
      <c r="H96" s="111">
        <v>33</v>
      </c>
      <c r="I96" s="111">
        <f>Sheet2!U66</f>
        <v>12880</v>
      </c>
      <c r="J96" s="150">
        <f t="shared" si="8"/>
        <v>92</v>
      </c>
      <c r="U96">
        <f t="shared" si="9"/>
        <v>91</v>
      </c>
      <c r="V96">
        <f t="shared" si="10"/>
        <v>97</v>
      </c>
      <c r="W96">
        <f t="shared" si="11"/>
        <v>91.000969999999995</v>
      </c>
      <c r="X96">
        <f t="shared" si="12"/>
        <v>92</v>
      </c>
      <c r="Y96">
        <f t="shared" si="13"/>
        <v>1</v>
      </c>
      <c r="Z96">
        <f t="shared" si="14"/>
        <v>92</v>
      </c>
    </row>
    <row r="97" spans="1:26" ht="15.75" x14ac:dyDescent="0.25">
      <c r="A97" s="111" t="str">
        <f>Sheet2!L19</f>
        <v>Ponya Alexander</v>
      </c>
      <c r="B97" s="111">
        <f>Sheet2!M19</f>
        <v>9</v>
      </c>
      <c r="C97" s="111">
        <f>Sheet2!N19</f>
        <v>10540</v>
      </c>
      <c r="D97" s="111">
        <f>Sheet2!O19</f>
        <v>12</v>
      </c>
      <c r="E97" s="111">
        <f>Sheet2!P19</f>
        <v>3265</v>
      </c>
      <c r="F97" s="111">
        <f>Sheet2!Q19</f>
        <v>13</v>
      </c>
      <c r="G97" s="111">
        <f>Sheet2!R19</f>
        <v>3990</v>
      </c>
      <c r="H97" s="111">
        <f>Sheet2!T19</f>
        <v>34</v>
      </c>
      <c r="I97" s="111">
        <f>Sheet2!U19</f>
        <v>17795</v>
      </c>
      <c r="J97" s="150">
        <f t="shared" si="8"/>
        <v>93</v>
      </c>
      <c r="U97">
        <f t="shared" si="9"/>
        <v>93</v>
      </c>
      <c r="V97">
        <f t="shared" si="10"/>
        <v>89</v>
      </c>
      <c r="W97">
        <f t="shared" si="11"/>
        <v>93.000889999999998</v>
      </c>
      <c r="X97">
        <f t="shared" si="12"/>
        <v>93</v>
      </c>
      <c r="Y97">
        <f t="shared" si="13"/>
        <v>1</v>
      </c>
      <c r="Z97">
        <f t="shared" si="14"/>
        <v>93</v>
      </c>
    </row>
    <row r="98" spans="1:26" ht="15.75" x14ac:dyDescent="0.25">
      <c r="A98" s="111" t="str">
        <f>Sheet2!L77</f>
        <v>Kovalkovič Gabriel</v>
      </c>
      <c r="B98" s="111">
        <f>Sheet2!M77</f>
        <v>10</v>
      </c>
      <c r="C98" s="111">
        <f>Sheet2!N77</f>
        <v>7260</v>
      </c>
      <c r="D98" s="111">
        <f>Sheet2!O77</f>
        <v>11</v>
      </c>
      <c r="E98" s="111">
        <f>Sheet2!P77</f>
        <v>5155</v>
      </c>
      <c r="F98" s="111">
        <f>Sheet2!Q77</f>
        <v>13</v>
      </c>
      <c r="G98" s="111">
        <f>Sheet2!R77</f>
        <v>3770</v>
      </c>
      <c r="H98" s="111">
        <f>Sheet2!T77</f>
        <v>34</v>
      </c>
      <c r="I98" s="111">
        <f>Sheet2!U77</f>
        <v>16185</v>
      </c>
      <c r="J98" s="150">
        <f t="shared" si="8"/>
        <v>94</v>
      </c>
      <c r="U98">
        <f t="shared" si="9"/>
        <v>93</v>
      </c>
      <c r="V98">
        <f t="shared" si="10"/>
        <v>90</v>
      </c>
      <c r="W98">
        <f t="shared" si="11"/>
        <v>93.000900000000001</v>
      </c>
      <c r="X98">
        <f t="shared" si="12"/>
        <v>94</v>
      </c>
      <c r="Y98">
        <f t="shared" si="13"/>
        <v>1</v>
      </c>
      <c r="Z98">
        <f t="shared" si="14"/>
        <v>94</v>
      </c>
    </row>
    <row r="99" spans="1:26" ht="15.75" x14ac:dyDescent="0.25">
      <c r="A99" s="111" t="str">
        <f>Sheet2!L29</f>
        <v>Valent Patrik</v>
      </c>
      <c r="B99" s="111">
        <f>Sheet2!M29</f>
        <v>10</v>
      </c>
      <c r="C99" s="111">
        <f>Sheet2!N29</f>
        <v>5800</v>
      </c>
      <c r="D99" s="111">
        <v>15</v>
      </c>
      <c r="E99" s="111">
        <v>0</v>
      </c>
      <c r="F99" s="111">
        <f>Sheet2!Q29</f>
        <v>9</v>
      </c>
      <c r="G99" s="111">
        <f>Sheet2!R29</f>
        <v>6400</v>
      </c>
      <c r="H99" s="111">
        <v>34</v>
      </c>
      <c r="I99" s="111">
        <v>12200</v>
      </c>
      <c r="J99" s="150">
        <f t="shared" si="8"/>
        <v>95</v>
      </c>
      <c r="U99">
        <f t="shared" si="9"/>
        <v>93</v>
      </c>
      <c r="V99">
        <f t="shared" si="10"/>
        <v>100</v>
      </c>
      <c r="W99">
        <f t="shared" si="11"/>
        <v>93.001000000000005</v>
      </c>
      <c r="X99">
        <f t="shared" si="12"/>
        <v>95</v>
      </c>
      <c r="Y99">
        <f t="shared" si="13"/>
        <v>1</v>
      </c>
      <c r="Z99">
        <f t="shared" si="14"/>
        <v>95</v>
      </c>
    </row>
    <row r="100" spans="1:26" ht="15.75" x14ac:dyDescent="0.25">
      <c r="A100" s="111" t="str">
        <f>Sheet2!L18</f>
        <v>Miškovič Csaba</v>
      </c>
      <c r="B100" s="111">
        <f>Sheet2!M18</f>
        <v>6</v>
      </c>
      <c r="C100" s="111">
        <f>Sheet2!N18</f>
        <v>7780</v>
      </c>
      <c r="D100" s="111">
        <v>15</v>
      </c>
      <c r="E100" s="111">
        <v>0</v>
      </c>
      <c r="F100" s="111">
        <f>Sheet2!Q18</f>
        <v>13</v>
      </c>
      <c r="G100" s="111">
        <f>Sheet2!R18</f>
        <v>1840</v>
      </c>
      <c r="H100" s="111">
        <v>34</v>
      </c>
      <c r="I100" s="111">
        <v>9620</v>
      </c>
      <c r="J100" s="150">
        <f t="shared" si="8"/>
        <v>96</v>
      </c>
      <c r="U100">
        <f t="shared" si="9"/>
        <v>93</v>
      </c>
      <c r="V100">
        <f t="shared" si="10"/>
        <v>103</v>
      </c>
      <c r="W100">
        <f t="shared" si="11"/>
        <v>93.00103</v>
      </c>
      <c r="X100">
        <f t="shared" si="12"/>
        <v>96</v>
      </c>
      <c r="Y100">
        <f t="shared" si="13"/>
        <v>1</v>
      </c>
      <c r="Z100">
        <f t="shared" si="14"/>
        <v>96</v>
      </c>
    </row>
    <row r="101" spans="1:26" ht="15.75" x14ac:dyDescent="0.25">
      <c r="A101" s="111" t="str">
        <f>Sheet2!L78</f>
        <v>Mórocz Peter</v>
      </c>
      <c r="B101" s="111">
        <f>Sheet2!M78</f>
        <v>13</v>
      </c>
      <c r="C101" s="111">
        <f>Sheet2!N78</f>
        <v>4900</v>
      </c>
      <c r="D101" s="111">
        <f>Sheet2!O78</f>
        <v>8</v>
      </c>
      <c r="E101" s="111">
        <f>Sheet2!P78</f>
        <v>10180</v>
      </c>
      <c r="F101" s="111">
        <v>15</v>
      </c>
      <c r="G101" s="111">
        <v>0</v>
      </c>
      <c r="H101" s="111">
        <v>36</v>
      </c>
      <c r="I101" s="111">
        <v>15080</v>
      </c>
      <c r="J101" s="150">
        <f t="shared" ref="J101:J112" si="15">Z101</f>
        <v>97</v>
      </c>
      <c r="U101">
        <f t="shared" si="9"/>
        <v>97</v>
      </c>
      <c r="V101">
        <f t="shared" si="10"/>
        <v>92</v>
      </c>
      <c r="W101">
        <f t="shared" si="11"/>
        <v>97.000919999999994</v>
      </c>
      <c r="X101">
        <f t="shared" si="12"/>
        <v>97</v>
      </c>
      <c r="Y101">
        <f t="shared" si="13"/>
        <v>1</v>
      </c>
      <c r="Z101">
        <f t="shared" si="14"/>
        <v>97</v>
      </c>
    </row>
    <row r="102" spans="1:26" ht="15.75" x14ac:dyDescent="0.25">
      <c r="A102" s="111" t="s">
        <v>260</v>
      </c>
      <c r="B102" s="111">
        <v>15</v>
      </c>
      <c r="C102" s="111">
        <v>0</v>
      </c>
      <c r="D102" s="111">
        <v>10</v>
      </c>
      <c r="E102" s="111">
        <v>5060</v>
      </c>
      <c r="F102" s="111">
        <v>11</v>
      </c>
      <c r="G102" s="111">
        <v>8070</v>
      </c>
      <c r="H102" s="111">
        <v>36</v>
      </c>
      <c r="I102" s="111">
        <v>13130</v>
      </c>
      <c r="J102" s="150">
        <f t="shared" si="15"/>
        <v>98</v>
      </c>
      <c r="U102">
        <f t="shared" si="9"/>
        <v>97</v>
      </c>
      <c r="V102">
        <f t="shared" si="10"/>
        <v>96</v>
      </c>
      <c r="W102">
        <f t="shared" si="11"/>
        <v>97.000960000000006</v>
      </c>
      <c r="X102">
        <f t="shared" si="12"/>
        <v>98</v>
      </c>
      <c r="Y102">
        <f t="shared" si="13"/>
        <v>1</v>
      </c>
      <c r="Z102">
        <f t="shared" si="14"/>
        <v>98</v>
      </c>
    </row>
    <row r="103" spans="1:26" ht="15.75" x14ac:dyDescent="0.25">
      <c r="A103" s="111" t="str">
        <f>Sheet2!L49</f>
        <v>Dóka Pavol</v>
      </c>
      <c r="B103" s="111">
        <f>Sheet2!M49</f>
        <v>13</v>
      </c>
      <c r="C103" s="111">
        <f>Sheet2!N49</f>
        <v>4500</v>
      </c>
      <c r="D103" s="111">
        <f>Sheet2!O49</f>
        <v>14</v>
      </c>
      <c r="E103" s="111">
        <f>Sheet2!P49</f>
        <v>0</v>
      </c>
      <c r="F103" s="111">
        <f>Sheet2!Q49</f>
        <v>9</v>
      </c>
      <c r="G103" s="111">
        <f>Sheet2!R49</f>
        <v>7960</v>
      </c>
      <c r="H103" s="111">
        <f>Sheet2!T49</f>
        <v>36</v>
      </c>
      <c r="I103" s="111">
        <f>Sheet2!U49</f>
        <v>12460</v>
      </c>
      <c r="J103" s="150">
        <f t="shared" si="15"/>
        <v>99</v>
      </c>
      <c r="U103">
        <f t="shared" si="9"/>
        <v>97</v>
      </c>
      <c r="V103">
        <f t="shared" si="10"/>
        <v>98</v>
      </c>
      <c r="W103">
        <f t="shared" si="11"/>
        <v>97.000979999999998</v>
      </c>
      <c r="X103">
        <f t="shared" si="12"/>
        <v>99</v>
      </c>
      <c r="Y103">
        <f t="shared" si="13"/>
        <v>1</v>
      </c>
      <c r="Z103">
        <f t="shared" si="14"/>
        <v>99</v>
      </c>
    </row>
    <row r="104" spans="1:26" ht="15.75" x14ac:dyDescent="0.25">
      <c r="A104" s="111" t="str">
        <f>Sheet2!L110</f>
        <v>Korman Patrik</v>
      </c>
      <c r="B104" s="111">
        <f>Sheet2!M110</f>
        <v>10</v>
      </c>
      <c r="C104" s="111">
        <f>Sheet2!N110</f>
        <v>3040</v>
      </c>
      <c r="D104" s="111">
        <f>Sheet2!O110</f>
        <v>13</v>
      </c>
      <c r="E104" s="111">
        <f>Sheet2!P110</f>
        <v>5620</v>
      </c>
      <c r="F104" s="111">
        <f>Sheet2!Q110</f>
        <v>13</v>
      </c>
      <c r="G104" s="111">
        <f>Sheet2!R110</f>
        <v>2260</v>
      </c>
      <c r="H104" s="111">
        <f>Sheet2!T110</f>
        <v>36</v>
      </c>
      <c r="I104" s="111">
        <f>Sheet2!U110</f>
        <v>10920</v>
      </c>
      <c r="J104" s="150">
        <f t="shared" si="15"/>
        <v>100</v>
      </c>
      <c r="U104">
        <f t="shared" si="9"/>
        <v>97</v>
      </c>
      <c r="V104">
        <f t="shared" si="10"/>
        <v>102</v>
      </c>
      <c r="W104">
        <f t="shared" si="11"/>
        <v>97.001019999999997</v>
      </c>
      <c r="X104">
        <f t="shared" si="12"/>
        <v>100</v>
      </c>
      <c r="Y104">
        <f t="shared" si="13"/>
        <v>1</v>
      </c>
      <c r="Z104">
        <f t="shared" si="14"/>
        <v>100</v>
      </c>
    </row>
    <row r="105" spans="1:26" ht="15.75" x14ac:dyDescent="0.25">
      <c r="A105" s="111" t="str">
        <f>Sheet2!L76</f>
        <v>Szücs Ákos</v>
      </c>
      <c r="B105" s="111">
        <f>Sheet2!M76</f>
        <v>12</v>
      </c>
      <c r="C105" s="111">
        <f>Sheet2!N76</f>
        <v>6250</v>
      </c>
      <c r="D105" s="111">
        <v>15</v>
      </c>
      <c r="E105" s="111">
        <v>0</v>
      </c>
      <c r="F105" s="111">
        <f>Sheet2!Q76</f>
        <v>10</v>
      </c>
      <c r="G105" s="111">
        <f>Sheet2!R76</f>
        <v>7710</v>
      </c>
      <c r="H105" s="111">
        <v>37</v>
      </c>
      <c r="I105" s="111">
        <v>13960</v>
      </c>
      <c r="J105" s="150">
        <f t="shared" si="15"/>
        <v>101</v>
      </c>
      <c r="U105">
        <f t="shared" si="9"/>
        <v>101</v>
      </c>
      <c r="V105">
        <f t="shared" si="10"/>
        <v>95</v>
      </c>
      <c r="W105">
        <f t="shared" si="11"/>
        <v>101.00095</v>
      </c>
      <c r="X105">
        <f t="shared" si="12"/>
        <v>101</v>
      </c>
      <c r="Y105">
        <f t="shared" si="13"/>
        <v>1</v>
      </c>
      <c r="Z105">
        <f t="shared" si="14"/>
        <v>101</v>
      </c>
    </row>
    <row r="106" spans="1:26" ht="15.75" x14ac:dyDescent="0.25">
      <c r="A106" s="111" t="s">
        <v>326</v>
      </c>
      <c r="B106" s="111">
        <v>15</v>
      </c>
      <c r="C106" s="111">
        <v>0</v>
      </c>
      <c r="D106" s="111">
        <v>7</v>
      </c>
      <c r="E106" s="111">
        <v>5210</v>
      </c>
      <c r="F106" s="111">
        <v>15</v>
      </c>
      <c r="G106" s="111">
        <v>0</v>
      </c>
      <c r="H106" s="111">
        <v>37</v>
      </c>
      <c r="I106" s="111">
        <v>5210</v>
      </c>
      <c r="J106" s="150">
        <f t="shared" si="15"/>
        <v>102</v>
      </c>
      <c r="U106">
        <f t="shared" si="9"/>
        <v>101</v>
      </c>
      <c r="V106">
        <f t="shared" si="10"/>
        <v>108</v>
      </c>
      <c r="W106">
        <f t="shared" si="11"/>
        <v>101.00108</v>
      </c>
      <c r="X106">
        <f t="shared" si="12"/>
        <v>102</v>
      </c>
      <c r="Y106">
        <f t="shared" si="13"/>
        <v>1</v>
      </c>
      <c r="Z106">
        <f t="shared" si="14"/>
        <v>102</v>
      </c>
    </row>
    <row r="107" spans="1:26" ht="15.75" x14ac:dyDescent="0.25">
      <c r="A107" s="111" t="str">
        <f>Sheet2!L109</f>
        <v>Matula Pavol</v>
      </c>
      <c r="B107" s="111">
        <f>Sheet2!M109</f>
        <v>13</v>
      </c>
      <c r="C107" s="111">
        <f>Sheet2!N109</f>
        <v>1540</v>
      </c>
      <c r="D107" s="111">
        <f>Sheet2!O109</f>
        <v>13</v>
      </c>
      <c r="E107" s="111">
        <f>Sheet2!P109</f>
        <v>6100</v>
      </c>
      <c r="F107" s="111">
        <f>Sheet2!Q109</f>
        <v>12</v>
      </c>
      <c r="G107" s="111">
        <f>Sheet2!R109</f>
        <v>4775</v>
      </c>
      <c r="H107" s="111">
        <f>Sheet2!T109</f>
        <v>38</v>
      </c>
      <c r="I107" s="111">
        <f>Sheet2!U109</f>
        <v>12415</v>
      </c>
      <c r="J107" s="150">
        <f t="shared" si="15"/>
        <v>103</v>
      </c>
      <c r="U107">
        <f t="shared" si="9"/>
        <v>103</v>
      </c>
      <c r="V107">
        <f t="shared" si="10"/>
        <v>99</v>
      </c>
      <c r="W107">
        <f t="shared" si="11"/>
        <v>103.00099</v>
      </c>
      <c r="X107">
        <f t="shared" si="12"/>
        <v>103</v>
      </c>
      <c r="Y107">
        <f t="shared" si="13"/>
        <v>1</v>
      </c>
      <c r="Z107">
        <f t="shared" si="14"/>
        <v>103</v>
      </c>
    </row>
    <row r="108" spans="1:26" ht="15.75" x14ac:dyDescent="0.25">
      <c r="A108" s="111" t="str">
        <f>Sheet2!L56</f>
        <v>Kasan Andrej</v>
      </c>
      <c r="B108" s="111">
        <f>Sheet2!M56</f>
        <v>13</v>
      </c>
      <c r="C108" s="111">
        <f>Sheet2!N56</f>
        <v>5160</v>
      </c>
      <c r="D108" s="111">
        <f>Sheet2!O56</f>
        <v>12</v>
      </c>
      <c r="E108" s="111">
        <f>Sheet2!P56</f>
        <v>6280</v>
      </c>
      <c r="F108" s="111">
        <v>15</v>
      </c>
      <c r="G108" s="111">
        <v>0</v>
      </c>
      <c r="H108" s="111">
        <v>40</v>
      </c>
      <c r="I108" s="111">
        <v>11440</v>
      </c>
      <c r="J108" s="150">
        <f t="shared" si="15"/>
        <v>104</v>
      </c>
      <c r="U108">
        <f t="shared" si="9"/>
        <v>104</v>
      </c>
      <c r="V108">
        <f t="shared" si="10"/>
        <v>101</v>
      </c>
      <c r="W108">
        <f t="shared" si="11"/>
        <v>104.00100999999999</v>
      </c>
      <c r="X108">
        <f t="shared" si="12"/>
        <v>104</v>
      </c>
      <c r="Y108">
        <f t="shared" si="13"/>
        <v>1</v>
      </c>
      <c r="Z108">
        <f t="shared" si="14"/>
        <v>104</v>
      </c>
    </row>
    <row r="109" spans="1:26" ht="15.75" x14ac:dyDescent="0.25">
      <c r="A109" s="111" t="s">
        <v>176</v>
      </c>
      <c r="B109" s="111">
        <v>15</v>
      </c>
      <c r="C109" s="111">
        <v>0</v>
      </c>
      <c r="D109" s="111">
        <v>15</v>
      </c>
      <c r="E109" s="111">
        <v>0</v>
      </c>
      <c r="F109" s="111">
        <v>8180</v>
      </c>
      <c r="G109" s="111">
        <v>10</v>
      </c>
      <c r="H109" s="111">
        <v>40</v>
      </c>
      <c r="I109" s="111">
        <v>8180</v>
      </c>
      <c r="J109" s="150">
        <f t="shared" si="15"/>
        <v>105</v>
      </c>
      <c r="U109">
        <f t="shared" si="9"/>
        <v>104</v>
      </c>
      <c r="V109">
        <f t="shared" si="10"/>
        <v>104</v>
      </c>
      <c r="W109">
        <f t="shared" si="11"/>
        <v>104.00104</v>
      </c>
      <c r="X109">
        <f t="shared" si="12"/>
        <v>105</v>
      </c>
      <c r="Y109">
        <f t="shared" si="13"/>
        <v>1</v>
      </c>
      <c r="Z109">
        <f t="shared" si="14"/>
        <v>105</v>
      </c>
    </row>
    <row r="110" spans="1:26" ht="15.75" x14ac:dyDescent="0.25">
      <c r="A110" s="111" t="s">
        <v>264</v>
      </c>
      <c r="B110" s="111">
        <v>15</v>
      </c>
      <c r="C110" s="111">
        <v>0</v>
      </c>
      <c r="D110" s="111">
        <v>12</v>
      </c>
      <c r="E110" s="111">
        <v>7240</v>
      </c>
      <c r="F110" s="111">
        <v>15</v>
      </c>
      <c r="G110" s="111">
        <v>0</v>
      </c>
      <c r="H110" s="111">
        <v>42</v>
      </c>
      <c r="I110" s="111">
        <v>7240</v>
      </c>
      <c r="J110" s="150">
        <f t="shared" si="15"/>
        <v>106</v>
      </c>
      <c r="U110">
        <f t="shared" si="9"/>
        <v>106</v>
      </c>
      <c r="V110">
        <f t="shared" si="10"/>
        <v>105</v>
      </c>
      <c r="W110">
        <f t="shared" si="11"/>
        <v>106.00105000000001</v>
      </c>
      <c r="X110">
        <f t="shared" si="12"/>
        <v>106</v>
      </c>
      <c r="Y110">
        <f t="shared" si="13"/>
        <v>1</v>
      </c>
      <c r="Z110">
        <f t="shared" si="14"/>
        <v>106</v>
      </c>
    </row>
    <row r="111" spans="1:26" ht="15.75" x14ac:dyDescent="0.25">
      <c r="A111" s="111" t="s">
        <v>297</v>
      </c>
      <c r="B111" s="111">
        <v>15</v>
      </c>
      <c r="C111" s="111">
        <v>0</v>
      </c>
      <c r="D111" s="111">
        <v>12</v>
      </c>
      <c r="E111" s="111">
        <v>6500</v>
      </c>
      <c r="F111" s="111">
        <v>15</v>
      </c>
      <c r="G111" s="111">
        <v>0</v>
      </c>
      <c r="H111" s="111">
        <v>42</v>
      </c>
      <c r="I111" s="111">
        <v>6500</v>
      </c>
      <c r="J111" s="150">
        <f t="shared" si="15"/>
        <v>107</v>
      </c>
      <c r="U111">
        <f t="shared" si="9"/>
        <v>106</v>
      </c>
      <c r="V111">
        <f t="shared" si="10"/>
        <v>106</v>
      </c>
      <c r="W111">
        <f t="shared" si="11"/>
        <v>106.00106</v>
      </c>
      <c r="X111">
        <f t="shared" si="12"/>
        <v>107</v>
      </c>
      <c r="Y111">
        <f t="shared" si="13"/>
        <v>1</v>
      </c>
      <c r="Z111">
        <f t="shared" si="14"/>
        <v>107</v>
      </c>
    </row>
    <row r="112" spans="1:26" ht="15.75" x14ac:dyDescent="0.25">
      <c r="A112" s="111" t="s">
        <v>194</v>
      </c>
      <c r="B112" s="111">
        <v>15</v>
      </c>
      <c r="C112" s="111">
        <v>0</v>
      </c>
      <c r="D112" s="111">
        <v>13</v>
      </c>
      <c r="E112" s="111">
        <v>5400</v>
      </c>
      <c r="F112" s="111">
        <v>15</v>
      </c>
      <c r="G112" s="111">
        <v>0</v>
      </c>
      <c r="H112" s="111">
        <v>43</v>
      </c>
      <c r="I112" s="111">
        <v>5400</v>
      </c>
      <c r="J112" s="150">
        <f t="shared" si="15"/>
        <v>108</v>
      </c>
      <c r="U112">
        <f t="shared" si="9"/>
        <v>108</v>
      </c>
      <c r="V112">
        <f t="shared" si="10"/>
        <v>107</v>
      </c>
      <c r="W112">
        <f t="shared" si="11"/>
        <v>108.00107</v>
      </c>
      <c r="X112">
        <f t="shared" si="12"/>
        <v>108</v>
      </c>
      <c r="Y112">
        <f t="shared" si="13"/>
        <v>1</v>
      </c>
      <c r="Z112">
        <f t="shared" si="14"/>
        <v>108</v>
      </c>
    </row>
    <row r="113" spans="1:26" ht="15.75" hidden="1" x14ac:dyDescent="0.25">
      <c r="A113" s="111" t="str">
        <f>Sheet2!L61</f>
        <v>F</v>
      </c>
      <c r="B113" s="111">
        <f>Sheet2!M61</f>
        <v>28</v>
      </c>
      <c r="C113" s="111">
        <f>Sheet2!N61</f>
        <v>-1</v>
      </c>
      <c r="D113" s="111">
        <f>Sheet2!O61</f>
        <v>28</v>
      </c>
      <c r="E113" s="111">
        <f>Sheet2!P61</f>
        <v>-1</v>
      </c>
      <c r="F113" s="111">
        <f>Sheet2!Q61</f>
        <v>28</v>
      </c>
      <c r="G113" s="111">
        <f>Sheet2!R61</f>
        <v>-1</v>
      </c>
      <c r="H113" s="111">
        <f>Sheet2!T61</f>
        <v>84</v>
      </c>
      <c r="I113" s="111">
        <f>Sheet2!U61</f>
        <v>-3</v>
      </c>
      <c r="J113" s="150">
        <f t="shared" ref="J113:J124" si="16">Z113</f>
        <v>114.5</v>
      </c>
      <c r="U113">
        <f t="shared" si="9"/>
        <v>109</v>
      </c>
      <c r="V113">
        <f t="shared" si="10"/>
        <v>109</v>
      </c>
      <c r="W113">
        <f t="shared" si="11"/>
        <v>109.00109</v>
      </c>
      <c r="X113">
        <f t="shared" si="12"/>
        <v>109</v>
      </c>
      <c r="Y113">
        <f t="shared" si="13"/>
        <v>12</v>
      </c>
      <c r="Z113">
        <f t="shared" si="14"/>
        <v>114.5</v>
      </c>
    </row>
    <row r="114" spans="1:26" ht="15.75" hidden="1" x14ac:dyDescent="0.25">
      <c r="A114" s="111" t="str">
        <f>Sheet2!L91</f>
        <v>F</v>
      </c>
      <c r="B114" s="111">
        <f>Sheet2!M91</f>
        <v>28</v>
      </c>
      <c r="C114" s="111">
        <f>Sheet2!N91</f>
        <v>-1</v>
      </c>
      <c r="D114" s="111">
        <f>Sheet2!O91</f>
        <v>28</v>
      </c>
      <c r="E114" s="111">
        <f>Sheet2!P91</f>
        <v>-1</v>
      </c>
      <c r="F114" s="111">
        <f>Sheet2!Q91</f>
        <v>28</v>
      </c>
      <c r="G114" s="111">
        <f>Sheet2!R91</f>
        <v>-1</v>
      </c>
      <c r="H114" s="111">
        <f>Sheet2!T91</f>
        <v>84</v>
      </c>
      <c r="I114" s="111">
        <f>Sheet2!U91</f>
        <v>-3</v>
      </c>
      <c r="J114" s="150">
        <f t="shared" si="16"/>
        <v>114.5</v>
      </c>
      <c r="U114">
        <f t="shared" si="9"/>
        <v>109</v>
      </c>
      <c r="V114">
        <f t="shared" si="10"/>
        <v>109</v>
      </c>
      <c r="W114">
        <f t="shared" si="11"/>
        <v>109.00109</v>
      </c>
      <c r="X114">
        <f t="shared" si="12"/>
        <v>109</v>
      </c>
      <c r="Y114">
        <f t="shared" si="13"/>
        <v>12</v>
      </c>
      <c r="Z114">
        <f t="shared" si="14"/>
        <v>114.5</v>
      </c>
    </row>
    <row r="115" spans="1:26" ht="15.75" hidden="1" x14ac:dyDescent="0.25">
      <c r="A115" s="111" t="str">
        <f>Sheet2!L92</f>
        <v>J</v>
      </c>
      <c r="B115" s="111">
        <f>Sheet2!M92</f>
        <v>28</v>
      </c>
      <c r="C115" s="111">
        <f>Sheet2!N92</f>
        <v>-1</v>
      </c>
      <c r="D115" s="111">
        <f>Sheet2!O92</f>
        <v>28</v>
      </c>
      <c r="E115" s="111">
        <f>Sheet2!P92</f>
        <v>-1</v>
      </c>
      <c r="F115" s="111">
        <f>Sheet2!Q92</f>
        <v>28</v>
      </c>
      <c r="G115" s="111">
        <f>Sheet2!R92</f>
        <v>-1</v>
      </c>
      <c r="H115" s="111">
        <f>Sheet2!T92</f>
        <v>84</v>
      </c>
      <c r="I115" s="111">
        <f>Sheet2!U92</f>
        <v>-3</v>
      </c>
      <c r="J115" s="150">
        <f t="shared" si="16"/>
        <v>114.5</v>
      </c>
      <c r="U115">
        <f t="shared" si="9"/>
        <v>109</v>
      </c>
      <c r="V115">
        <f t="shared" si="10"/>
        <v>109</v>
      </c>
      <c r="W115">
        <f t="shared" si="11"/>
        <v>109.00109</v>
      </c>
      <c r="X115">
        <f t="shared" si="12"/>
        <v>109</v>
      </c>
      <c r="Y115">
        <f t="shared" si="13"/>
        <v>12</v>
      </c>
      <c r="Z115">
        <f t="shared" si="14"/>
        <v>114.5</v>
      </c>
    </row>
    <row r="116" spans="1:26" ht="15.75" hidden="1" x14ac:dyDescent="0.25">
      <c r="A116" s="111" t="str">
        <f>Sheet2!L93</f>
        <v>O</v>
      </c>
      <c r="B116" s="111">
        <f>Sheet2!M93</f>
        <v>28</v>
      </c>
      <c r="C116" s="111">
        <f>Sheet2!N93</f>
        <v>-1</v>
      </c>
      <c r="D116" s="111">
        <f>Sheet2!O93</f>
        <v>28</v>
      </c>
      <c r="E116" s="111">
        <f>Sheet2!P93</f>
        <v>-1</v>
      </c>
      <c r="F116" s="111">
        <f>Sheet2!Q93</f>
        <v>28</v>
      </c>
      <c r="G116" s="111">
        <f>Sheet2!R93</f>
        <v>-1</v>
      </c>
      <c r="H116" s="111">
        <f>Sheet2!T93</f>
        <v>84</v>
      </c>
      <c r="I116" s="111">
        <f>Sheet2!U93</f>
        <v>-3</v>
      </c>
      <c r="J116" s="150">
        <f t="shared" si="16"/>
        <v>114.5</v>
      </c>
      <c r="U116">
        <f t="shared" si="9"/>
        <v>109</v>
      </c>
      <c r="V116">
        <f t="shared" si="10"/>
        <v>109</v>
      </c>
      <c r="W116">
        <f t="shared" si="11"/>
        <v>109.00109</v>
      </c>
      <c r="X116">
        <f t="shared" si="12"/>
        <v>109</v>
      </c>
      <c r="Y116">
        <f t="shared" si="13"/>
        <v>12</v>
      </c>
      <c r="Z116">
        <f t="shared" si="14"/>
        <v>114.5</v>
      </c>
    </row>
    <row r="117" spans="1:26" ht="15.75" hidden="1" x14ac:dyDescent="0.25">
      <c r="A117" s="111" t="str">
        <f>Sheet2!L90</f>
        <v>C</v>
      </c>
      <c r="B117" s="111">
        <f>Sheet2!M90</f>
        <v>28</v>
      </c>
      <c r="C117" s="111">
        <f>Sheet2!N90</f>
        <v>-1</v>
      </c>
      <c r="D117" s="111">
        <f>Sheet2!O90</f>
        <v>28</v>
      </c>
      <c r="E117" s="111">
        <f>Sheet2!P90</f>
        <v>-1</v>
      </c>
      <c r="F117" s="111">
        <f>Sheet2!Q90</f>
        <v>28</v>
      </c>
      <c r="G117" s="111">
        <f>Sheet2!R90</f>
        <v>-1</v>
      </c>
      <c r="H117" s="111">
        <f>Sheet2!T90</f>
        <v>84</v>
      </c>
      <c r="I117" s="111">
        <f>Sheet2!U90</f>
        <v>-3</v>
      </c>
      <c r="J117" s="150">
        <f t="shared" si="16"/>
        <v>114.5</v>
      </c>
      <c r="U117">
        <f t="shared" si="9"/>
        <v>109</v>
      </c>
      <c r="V117">
        <f t="shared" si="10"/>
        <v>109</v>
      </c>
      <c r="W117">
        <f t="shared" si="11"/>
        <v>109.00109</v>
      </c>
      <c r="X117">
        <f t="shared" si="12"/>
        <v>109</v>
      </c>
      <c r="Y117">
        <f t="shared" si="13"/>
        <v>12</v>
      </c>
      <c r="Z117">
        <f t="shared" si="14"/>
        <v>114.5</v>
      </c>
    </row>
    <row r="118" spans="1:26" ht="15.75" hidden="1" x14ac:dyDescent="0.25">
      <c r="A118" s="111" t="str">
        <f>Sheet2!L30</f>
        <v>A</v>
      </c>
      <c r="B118" s="111">
        <f>Sheet2!M30</f>
        <v>28</v>
      </c>
      <c r="C118" s="111">
        <f>Sheet2!N30</f>
        <v>-1</v>
      </c>
      <c r="D118" s="111">
        <f>Sheet2!O30</f>
        <v>28</v>
      </c>
      <c r="E118" s="111">
        <f>Sheet2!P30</f>
        <v>-1</v>
      </c>
      <c r="F118" s="111">
        <f>Sheet2!Q30</f>
        <v>28</v>
      </c>
      <c r="G118" s="111">
        <f>Sheet2!R30</f>
        <v>-1</v>
      </c>
      <c r="H118" s="111">
        <f>Sheet2!T30</f>
        <v>84</v>
      </c>
      <c r="I118" s="111">
        <f>Sheet2!U30</f>
        <v>-3</v>
      </c>
      <c r="J118" s="150">
        <f t="shared" si="16"/>
        <v>114.5</v>
      </c>
      <c r="U118">
        <f t="shared" si="9"/>
        <v>109</v>
      </c>
      <c r="V118">
        <f t="shared" si="10"/>
        <v>109</v>
      </c>
      <c r="W118">
        <f t="shared" si="11"/>
        <v>109.00109</v>
      </c>
      <c r="X118">
        <f t="shared" si="12"/>
        <v>109</v>
      </c>
      <c r="Y118">
        <f t="shared" si="13"/>
        <v>12</v>
      </c>
      <c r="Z118">
        <f t="shared" si="14"/>
        <v>114.5</v>
      </c>
    </row>
    <row r="119" spans="1:26" ht="15.75" hidden="1" x14ac:dyDescent="0.25">
      <c r="A119" s="111" t="str">
        <f>Sheet2!L94</f>
        <v>T</v>
      </c>
      <c r="B119" s="111">
        <f>Sheet2!M94</f>
        <v>28</v>
      </c>
      <c r="C119" s="111">
        <f>Sheet2!N94</f>
        <v>-1</v>
      </c>
      <c r="D119" s="111">
        <f>Sheet2!O94</f>
        <v>28</v>
      </c>
      <c r="E119" s="111">
        <f>Sheet2!P94</f>
        <v>-1</v>
      </c>
      <c r="F119" s="111">
        <f>Sheet2!Q94</f>
        <v>28</v>
      </c>
      <c r="G119" s="111">
        <f>Sheet2!R94</f>
        <v>-1</v>
      </c>
      <c r="H119" s="111">
        <f>Sheet2!T94</f>
        <v>84</v>
      </c>
      <c r="I119" s="111">
        <f>Sheet2!U94</f>
        <v>-3</v>
      </c>
      <c r="J119" s="150">
        <f t="shared" si="16"/>
        <v>114.5</v>
      </c>
      <c r="U119">
        <f t="shared" si="9"/>
        <v>109</v>
      </c>
      <c r="V119">
        <f t="shared" si="10"/>
        <v>109</v>
      </c>
      <c r="W119">
        <f t="shared" si="11"/>
        <v>109.00109</v>
      </c>
      <c r="X119">
        <f t="shared" si="12"/>
        <v>109</v>
      </c>
      <c r="Y119">
        <f t="shared" si="13"/>
        <v>12</v>
      </c>
      <c r="Z119">
        <f t="shared" si="14"/>
        <v>114.5</v>
      </c>
    </row>
    <row r="120" spans="1:26" ht="15.75" hidden="1" x14ac:dyDescent="0.25">
      <c r="A120" s="111" t="str">
        <f>Sheet2!L31</f>
        <v>E</v>
      </c>
      <c r="B120" s="111">
        <f>Sheet2!M31</f>
        <v>28</v>
      </c>
      <c r="C120" s="111">
        <f>Sheet2!N31</f>
        <v>-1</v>
      </c>
      <c r="D120" s="111">
        <f>Sheet2!O31</f>
        <v>28</v>
      </c>
      <c r="E120" s="111">
        <f>Sheet2!P31</f>
        <v>-1</v>
      </c>
      <c r="F120" s="111">
        <f>Sheet2!Q31</f>
        <v>28</v>
      </c>
      <c r="G120" s="111">
        <f>Sheet2!R31</f>
        <v>-1</v>
      </c>
      <c r="H120" s="111">
        <f>Sheet2!T31</f>
        <v>84</v>
      </c>
      <c r="I120" s="111">
        <f>Sheet2!U31</f>
        <v>-3</v>
      </c>
      <c r="J120" s="150">
        <f t="shared" si="16"/>
        <v>114.5</v>
      </c>
      <c r="U120">
        <f t="shared" si="9"/>
        <v>109</v>
      </c>
      <c r="V120">
        <f t="shared" si="10"/>
        <v>109</v>
      </c>
      <c r="W120">
        <f t="shared" si="11"/>
        <v>109.00109</v>
      </c>
      <c r="X120">
        <f t="shared" si="12"/>
        <v>109</v>
      </c>
      <c r="Y120">
        <f t="shared" si="13"/>
        <v>12</v>
      </c>
      <c r="Z120">
        <f t="shared" si="14"/>
        <v>114.5</v>
      </c>
    </row>
    <row r="121" spans="1:26" ht="15.75" hidden="1" x14ac:dyDescent="0.25">
      <c r="A121" s="111" t="str">
        <f>Sheet2!L34</f>
        <v>R</v>
      </c>
      <c r="B121" s="111">
        <f>Sheet2!M34</f>
        <v>28</v>
      </c>
      <c r="C121" s="111">
        <f>Sheet2!N34</f>
        <v>-1</v>
      </c>
      <c r="D121" s="111">
        <f>Sheet2!O34</f>
        <v>28</v>
      </c>
      <c r="E121" s="111">
        <f>Sheet2!P34</f>
        <v>-1</v>
      </c>
      <c r="F121" s="111">
        <f>Sheet2!Q34</f>
        <v>28</v>
      </c>
      <c r="G121" s="111">
        <f>Sheet2!R34</f>
        <v>-1</v>
      </c>
      <c r="H121" s="111">
        <f>Sheet2!T34</f>
        <v>84</v>
      </c>
      <c r="I121" s="111">
        <f>Sheet2!U34</f>
        <v>-3</v>
      </c>
      <c r="J121" s="150">
        <f t="shared" si="16"/>
        <v>114.5</v>
      </c>
      <c r="U121">
        <f t="shared" si="9"/>
        <v>109</v>
      </c>
      <c r="V121">
        <f t="shared" si="10"/>
        <v>109</v>
      </c>
      <c r="W121">
        <f t="shared" si="11"/>
        <v>109.00109</v>
      </c>
      <c r="X121">
        <f t="shared" si="12"/>
        <v>109</v>
      </c>
      <c r="Y121">
        <f t="shared" si="13"/>
        <v>12</v>
      </c>
      <c r="Z121">
        <f t="shared" si="14"/>
        <v>114.5</v>
      </c>
    </row>
    <row r="122" spans="1:26" ht="15.75" hidden="1" x14ac:dyDescent="0.25">
      <c r="A122" s="111" t="str">
        <f>Sheet2!L32</f>
        <v>I</v>
      </c>
      <c r="B122" s="111">
        <f>Sheet2!M32</f>
        <v>28</v>
      </c>
      <c r="C122" s="111">
        <f>Sheet2!N32</f>
        <v>-1</v>
      </c>
      <c r="D122" s="111">
        <f>Sheet2!O32</f>
        <v>28</v>
      </c>
      <c r="E122" s="111">
        <f>Sheet2!P32</f>
        <v>-1</v>
      </c>
      <c r="F122" s="111">
        <f>Sheet2!Q32</f>
        <v>28</v>
      </c>
      <c r="G122" s="111">
        <f>Sheet2!R32</f>
        <v>-1</v>
      </c>
      <c r="H122" s="111">
        <f>Sheet2!T32</f>
        <v>84</v>
      </c>
      <c r="I122" s="111">
        <f>Sheet2!U32</f>
        <v>-3</v>
      </c>
      <c r="J122" s="150">
        <f t="shared" si="16"/>
        <v>114.5</v>
      </c>
      <c r="U122">
        <f t="shared" si="9"/>
        <v>109</v>
      </c>
      <c r="V122">
        <f t="shared" si="10"/>
        <v>109</v>
      </c>
      <c r="W122">
        <f t="shared" si="11"/>
        <v>109.00109</v>
      </c>
      <c r="X122">
        <f t="shared" si="12"/>
        <v>109</v>
      </c>
      <c r="Y122">
        <f t="shared" si="13"/>
        <v>12</v>
      </c>
      <c r="Z122">
        <f t="shared" si="14"/>
        <v>114.5</v>
      </c>
    </row>
    <row r="123" spans="1:26" ht="15.75" hidden="1" x14ac:dyDescent="0.25">
      <c r="A123" s="111" t="str">
        <f>Sheet2!L33</f>
        <v>M</v>
      </c>
      <c r="B123" s="111">
        <f>Sheet2!M33</f>
        <v>28</v>
      </c>
      <c r="C123" s="111">
        <f>Sheet2!N33</f>
        <v>-1</v>
      </c>
      <c r="D123" s="111">
        <f>Sheet2!O33</f>
        <v>28</v>
      </c>
      <c r="E123" s="111">
        <f>Sheet2!P33</f>
        <v>-1</v>
      </c>
      <c r="F123" s="111">
        <f>Sheet2!Q33</f>
        <v>28</v>
      </c>
      <c r="G123" s="111">
        <f>Sheet2!R33</f>
        <v>-1</v>
      </c>
      <c r="H123" s="111">
        <f>Sheet2!T33</f>
        <v>84</v>
      </c>
      <c r="I123" s="111">
        <f>Sheet2!U33</f>
        <v>-3</v>
      </c>
      <c r="J123" s="150">
        <f t="shared" si="16"/>
        <v>114.5</v>
      </c>
      <c r="U123">
        <f t="shared" si="9"/>
        <v>109</v>
      </c>
      <c r="V123">
        <f t="shared" si="10"/>
        <v>109</v>
      </c>
      <c r="W123">
        <f t="shared" si="11"/>
        <v>109.00109</v>
      </c>
      <c r="X123">
        <f t="shared" si="12"/>
        <v>109</v>
      </c>
      <c r="Y123">
        <f t="shared" si="13"/>
        <v>12</v>
      </c>
      <c r="Z123">
        <f t="shared" si="14"/>
        <v>114.5</v>
      </c>
    </row>
    <row r="124" spans="1:26" ht="15.75" hidden="1" x14ac:dyDescent="0.25">
      <c r="A124" s="111" t="str">
        <f>Sheet2!L124</f>
        <v>U</v>
      </c>
      <c r="B124" s="111">
        <f>Sheet2!M124</f>
        <v>28</v>
      </c>
      <c r="C124" s="111">
        <f>Sheet2!N124</f>
        <v>-1</v>
      </c>
      <c r="D124" s="111">
        <f>Sheet2!O124</f>
        <v>28</v>
      </c>
      <c r="E124" s="111">
        <f>Sheet2!P124</f>
        <v>-1</v>
      </c>
      <c r="F124" s="111">
        <f>Sheet2!Q124</f>
        <v>28</v>
      </c>
      <c r="G124" s="111">
        <f>Sheet2!R124</f>
        <v>-1</v>
      </c>
      <c r="H124" s="111">
        <f>Sheet2!T124</f>
        <v>84</v>
      </c>
      <c r="I124" s="111">
        <f>Sheet2!U124</f>
        <v>-3</v>
      </c>
      <c r="J124" s="150">
        <f t="shared" si="16"/>
        <v>114.5</v>
      </c>
      <c r="U124">
        <f t="shared" si="9"/>
        <v>109</v>
      </c>
      <c r="V124">
        <f t="shared" si="10"/>
        <v>109</v>
      </c>
      <c r="W124">
        <f t="shared" si="11"/>
        <v>109.00109</v>
      </c>
      <c r="X124">
        <f t="shared" si="12"/>
        <v>109</v>
      </c>
      <c r="Y124">
        <f t="shared" si="13"/>
        <v>12</v>
      </c>
      <c r="Z124">
        <f t="shared" si="14"/>
        <v>114.5</v>
      </c>
    </row>
    <row r="125" spans="1:26" x14ac:dyDescent="0.2">
      <c r="U125" t="e">
        <f t="shared" si="9"/>
        <v>#N/A</v>
      </c>
      <c r="V125" t="e">
        <f t="shared" si="10"/>
        <v>#N/A</v>
      </c>
      <c r="W125" t="e">
        <f t="shared" si="11"/>
        <v>#N/A</v>
      </c>
      <c r="X125" t="e">
        <f t="shared" si="12"/>
        <v>#N/A</v>
      </c>
      <c r="Y125">
        <f t="shared" si="13"/>
        <v>0</v>
      </c>
      <c r="Z125" t="e">
        <f t="shared" si="14"/>
        <v>#N/A</v>
      </c>
    </row>
    <row r="126" spans="1:26" x14ac:dyDescent="0.2">
      <c r="A126" t="s">
        <v>318</v>
      </c>
    </row>
  </sheetData>
  <autoFilter ref="A4:J4">
    <sortState ref="A5:J112">
      <sortCondition ref="J4"/>
    </sortState>
  </autoFilter>
  <sortState ref="A5:J124">
    <sortCondition ref="H5:H124"/>
    <sortCondition descending="1" ref="I5:I124"/>
  </sortState>
  <mergeCells count="5">
    <mergeCell ref="A1:J2"/>
    <mergeCell ref="B3:C3"/>
    <mergeCell ref="D3:E3"/>
    <mergeCell ref="H3:I3"/>
    <mergeCell ref="F3:G3"/>
  </mergeCells>
  <pageMargins left="0.7" right="0.7" top="0.75" bottom="0.75" header="0.3" footer="0.3"/>
  <pageSetup paperSize="9" scale="86" orientation="portrait"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96"/>
  <sheetViews>
    <sheetView workbookViewId="0">
      <selection activeCell="H5" sqref="H5"/>
    </sheetView>
  </sheetViews>
  <sheetFormatPr defaultRowHeight="12.75" x14ac:dyDescent="0.2"/>
  <cols>
    <col min="1" max="1" width="19.5703125" customWidth="1"/>
    <col min="17" max="25" width="9.140625" customWidth="1"/>
  </cols>
  <sheetData>
    <row r="1" spans="1:22" x14ac:dyDescent="0.2">
      <c r="A1" s="312" t="s">
        <v>139</v>
      </c>
      <c r="B1" s="313"/>
      <c r="C1" s="313"/>
      <c r="D1" s="313"/>
      <c r="E1" s="313"/>
      <c r="F1" s="313"/>
      <c r="G1" s="313"/>
      <c r="H1" s="314"/>
    </row>
    <row r="2" spans="1:22" ht="13.5" thickBot="1" x14ac:dyDescent="0.25">
      <c r="A2" s="315"/>
      <c r="B2" s="316"/>
      <c r="C2" s="316"/>
      <c r="D2" s="316"/>
      <c r="E2" s="316"/>
      <c r="F2" s="316"/>
      <c r="G2" s="316"/>
      <c r="H2" s="317"/>
    </row>
    <row r="3" spans="1:22" ht="24" customHeight="1" thickBot="1" x14ac:dyDescent="0.25">
      <c r="A3" s="110"/>
      <c r="B3" s="318" t="s">
        <v>140</v>
      </c>
      <c r="C3" s="257"/>
      <c r="D3" s="318" t="s">
        <v>141</v>
      </c>
      <c r="E3" s="257"/>
      <c r="F3" s="318" t="s">
        <v>134</v>
      </c>
      <c r="G3" s="257"/>
      <c r="H3" s="109"/>
    </row>
    <row r="4" spans="1:22" ht="18.75" customHeight="1" thickBot="1" x14ac:dyDescent="0.25">
      <c r="A4" s="124" t="s">
        <v>130</v>
      </c>
      <c r="B4" s="125" t="s">
        <v>2</v>
      </c>
      <c r="C4" s="125" t="s">
        <v>131</v>
      </c>
      <c r="D4" s="125" t="s">
        <v>132</v>
      </c>
      <c r="E4" s="125" t="s">
        <v>131</v>
      </c>
      <c r="F4" s="125" t="s">
        <v>132</v>
      </c>
      <c r="G4" s="125" t="s">
        <v>131</v>
      </c>
      <c r="H4" s="126" t="s">
        <v>133</v>
      </c>
      <c r="L4" t="s">
        <v>138</v>
      </c>
    </row>
    <row r="5" spans="1:22" ht="16.5" thickTop="1" x14ac:dyDescent="0.2">
      <c r="A5" s="130" t="str">
        <f>Sheet2!L5</f>
        <v>Hašuk Peter</v>
      </c>
      <c r="B5" s="121">
        <f>Sheet2!M5</f>
        <v>1</v>
      </c>
      <c r="C5" s="122">
        <f>Sheet2!N5</f>
        <v>21820</v>
      </c>
      <c r="D5" s="121">
        <f>Sheet2!O5</f>
        <v>5</v>
      </c>
      <c r="E5" s="122">
        <f>Sheet2!P5</f>
        <v>9690</v>
      </c>
      <c r="F5" s="121">
        <f>Sheet2!T5</f>
        <v>7</v>
      </c>
      <c r="G5" s="122">
        <f>Sheet2!U5</f>
        <v>51370</v>
      </c>
      <c r="H5" s="123">
        <f t="shared" ref="H5:H68" si="0">V5</f>
        <v>8</v>
      </c>
      <c r="S5">
        <f>RANK(F5,$F$5:$F$96,1)</f>
        <v>8</v>
      </c>
      <c r="T5">
        <f>RANK(G5,$G$5:$G$96,0)</f>
        <v>8</v>
      </c>
      <c r="U5">
        <f>S5+0.00001*T5</f>
        <v>8.0000800000000005</v>
      </c>
      <c r="V5">
        <f>RANK(U5,$U$5:$U$96,1)</f>
        <v>8</v>
      </c>
    </row>
    <row r="6" spans="1:22" ht="15.75" x14ac:dyDescent="0.2">
      <c r="A6" s="127" t="str">
        <f>Sheet2!L6</f>
        <v>Hojstrič Vladimír</v>
      </c>
      <c r="B6" s="128">
        <f>Sheet2!M6</f>
        <v>7</v>
      </c>
      <c r="C6" s="129">
        <f>Sheet2!N6</f>
        <v>7640</v>
      </c>
      <c r="D6" s="128">
        <f>Sheet2!O6</f>
        <v>13</v>
      </c>
      <c r="E6" s="129">
        <f>Sheet2!P6</f>
        <v>3850</v>
      </c>
      <c r="F6" s="128">
        <f>Sheet2!T6</f>
        <v>29</v>
      </c>
      <c r="G6" s="129">
        <f>Sheet2!U6</f>
        <v>19990</v>
      </c>
      <c r="H6" s="134">
        <f t="shared" si="0"/>
        <v>59</v>
      </c>
      <c r="S6">
        <f t="shared" ref="S6:S69" si="1">RANK(F6,$F$5:$F$96,1)</f>
        <v>58</v>
      </c>
      <c r="T6">
        <f t="shared" ref="T6:T69" si="2">RANK(G6,$G$5:$G$96,0)</f>
        <v>63</v>
      </c>
      <c r="U6">
        <f t="shared" ref="U6:U69" si="3">S6+0.00001*T6</f>
        <v>58.000630000000001</v>
      </c>
      <c r="V6">
        <f t="shared" ref="V6:V69" si="4">RANK(U6,$U$5:$U$96,1)</f>
        <v>59</v>
      </c>
    </row>
    <row r="7" spans="1:22" ht="15.75" x14ac:dyDescent="0.2">
      <c r="A7" s="127" t="str">
        <f>Sheet2!L7</f>
        <v>Szikonya Kristián</v>
      </c>
      <c r="B7" s="128">
        <f>Sheet2!M7</f>
        <v>5</v>
      </c>
      <c r="C7" s="129">
        <f>Sheet2!N7</f>
        <v>10220</v>
      </c>
      <c r="D7" s="128">
        <f>Sheet2!O7</f>
        <v>2</v>
      </c>
      <c r="E7" s="129">
        <f>Sheet2!P7</f>
        <v>16710</v>
      </c>
      <c r="F7" s="128">
        <f>Sheet2!T7</f>
        <v>12</v>
      </c>
      <c r="G7" s="129">
        <f>Sheet2!U7</f>
        <v>40105</v>
      </c>
      <c r="H7" s="134">
        <f t="shared" si="0"/>
        <v>14</v>
      </c>
      <c r="S7">
        <f t="shared" si="1"/>
        <v>14</v>
      </c>
      <c r="T7">
        <f t="shared" si="2"/>
        <v>17</v>
      </c>
      <c r="U7">
        <f t="shared" si="3"/>
        <v>14.000170000000001</v>
      </c>
      <c r="V7">
        <f t="shared" si="4"/>
        <v>14</v>
      </c>
    </row>
    <row r="8" spans="1:22" ht="15.75" x14ac:dyDescent="0.2">
      <c r="A8" s="127" t="str">
        <f>Sheet2!L8</f>
        <v>Janečka Martin</v>
      </c>
      <c r="B8" s="128">
        <f>Sheet2!M8</f>
        <v>4</v>
      </c>
      <c r="C8" s="129">
        <f>Sheet2!N8</f>
        <v>12340</v>
      </c>
      <c r="D8" s="128">
        <f>Sheet2!O8</f>
        <v>8</v>
      </c>
      <c r="E8" s="129">
        <f>Sheet2!P8</f>
        <v>9370</v>
      </c>
      <c r="F8" s="128">
        <f>Sheet2!T8</f>
        <v>16</v>
      </c>
      <c r="G8" s="129">
        <f>Sheet2!U8</f>
        <v>34970</v>
      </c>
      <c r="H8" s="134">
        <f t="shared" si="0"/>
        <v>28</v>
      </c>
      <c r="S8">
        <f t="shared" si="1"/>
        <v>28</v>
      </c>
      <c r="T8">
        <f t="shared" si="2"/>
        <v>28</v>
      </c>
      <c r="U8">
        <f t="shared" si="3"/>
        <v>28.00028</v>
      </c>
      <c r="V8">
        <f t="shared" si="4"/>
        <v>28</v>
      </c>
    </row>
    <row r="9" spans="1:22" ht="15.75" x14ac:dyDescent="0.2">
      <c r="A9" s="127" t="str">
        <f>Sheet2!L9</f>
        <v>Haššo Jaroslav</v>
      </c>
      <c r="B9" s="128">
        <f>Sheet2!M9</f>
        <v>4</v>
      </c>
      <c r="C9" s="129">
        <f>Sheet2!N9</f>
        <v>18120</v>
      </c>
      <c r="D9" s="128">
        <f>Sheet2!O9</f>
        <v>4</v>
      </c>
      <c r="E9" s="129">
        <f>Sheet2!P9</f>
        <v>12210</v>
      </c>
      <c r="F9" s="128">
        <f>Sheet2!T9</f>
        <v>13</v>
      </c>
      <c r="G9" s="129">
        <f>Sheet2!U9</f>
        <v>43930</v>
      </c>
      <c r="H9" s="134">
        <f t="shared" si="0"/>
        <v>17</v>
      </c>
      <c r="S9">
        <f t="shared" si="1"/>
        <v>17</v>
      </c>
      <c r="T9">
        <f t="shared" si="2"/>
        <v>14</v>
      </c>
      <c r="U9">
        <f t="shared" si="3"/>
        <v>17.000139999999998</v>
      </c>
      <c r="V9">
        <f t="shared" si="4"/>
        <v>17</v>
      </c>
    </row>
    <row r="10" spans="1:22" ht="15.75" x14ac:dyDescent="0.2">
      <c r="A10" s="127" t="str">
        <f>Sheet2!L10</f>
        <v>Bartakovics Richard</v>
      </c>
      <c r="B10" s="128">
        <f>Sheet2!M10</f>
        <v>8</v>
      </c>
      <c r="C10" s="129">
        <f>Sheet2!N10</f>
        <v>11100</v>
      </c>
      <c r="D10" s="128">
        <f>Sheet2!O10</f>
        <v>10</v>
      </c>
      <c r="E10" s="129">
        <f>Sheet2!P10</f>
        <v>9340</v>
      </c>
      <c r="F10" s="128">
        <f>Sheet2!T10</f>
        <v>30</v>
      </c>
      <c r="G10" s="129">
        <f>Sheet2!U10</f>
        <v>26660</v>
      </c>
      <c r="H10" s="134">
        <f t="shared" si="0"/>
        <v>62</v>
      </c>
      <c r="S10">
        <f t="shared" si="1"/>
        <v>62</v>
      </c>
      <c r="T10">
        <f t="shared" si="2"/>
        <v>46</v>
      </c>
      <c r="U10">
        <f t="shared" si="3"/>
        <v>62.000459999999997</v>
      </c>
      <c r="V10">
        <f t="shared" si="4"/>
        <v>62</v>
      </c>
    </row>
    <row r="11" spans="1:22" ht="15.75" x14ac:dyDescent="0.2">
      <c r="A11" s="127" t="str">
        <f>Sheet2!L11</f>
        <v>Púčik Jozef</v>
      </c>
      <c r="B11" s="128">
        <f>Sheet2!M11</f>
        <v>2</v>
      </c>
      <c r="C11" s="129">
        <f>Sheet2!N11</f>
        <v>18740</v>
      </c>
      <c r="D11" s="128">
        <f>Sheet2!O11</f>
        <v>5</v>
      </c>
      <c r="E11" s="129">
        <f>Sheet2!P11</f>
        <v>12030</v>
      </c>
      <c r="F11" s="128">
        <f>Sheet2!T11</f>
        <v>17</v>
      </c>
      <c r="G11" s="129">
        <f>Sheet2!U11</f>
        <v>38010</v>
      </c>
      <c r="H11" s="134">
        <f t="shared" si="0"/>
        <v>30</v>
      </c>
      <c r="S11">
        <f t="shared" si="1"/>
        <v>29</v>
      </c>
      <c r="T11">
        <f t="shared" si="2"/>
        <v>24</v>
      </c>
      <c r="U11">
        <f t="shared" si="3"/>
        <v>29.000240000000002</v>
      </c>
      <c r="V11">
        <f t="shared" si="4"/>
        <v>30</v>
      </c>
    </row>
    <row r="12" spans="1:22" ht="15.75" x14ac:dyDescent="0.2">
      <c r="A12" s="127" t="str">
        <f>Sheet2!L12</f>
        <v>Šimko Jozef</v>
      </c>
      <c r="B12" s="128">
        <f>Sheet2!M12</f>
        <v>3</v>
      </c>
      <c r="C12" s="129">
        <f>Sheet2!N12</f>
        <v>13980</v>
      </c>
      <c r="D12" s="128">
        <f>Sheet2!O12</f>
        <v>9</v>
      </c>
      <c r="E12" s="129">
        <f>Sheet2!P12</f>
        <v>8130</v>
      </c>
      <c r="F12" s="128">
        <f>Sheet2!T12</f>
        <v>13</v>
      </c>
      <c r="G12" s="129">
        <f>Sheet2!U12</f>
        <v>40110</v>
      </c>
      <c r="H12" s="134">
        <f t="shared" si="0"/>
        <v>18</v>
      </c>
      <c r="S12">
        <f t="shared" si="1"/>
        <v>17</v>
      </c>
      <c r="T12">
        <f t="shared" si="2"/>
        <v>16</v>
      </c>
      <c r="U12">
        <f t="shared" si="3"/>
        <v>17.000160000000001</v>
      </c>
      <c r="V12">
        <f t="shared" si="4"/>
        <v>18</v>
      </c>
    </row>
    <row r="13" spans="1:22" ht="15.75" x14ac:dyDescent="0.2">
      <c r="A13" s="127" t="str">
        <f>Sheet2!L13</f>
        <v>Szabó Ladislav</v>
      </c>
      <c r="B13" s="128">
        <f>Sheet2!M13</f>
        <v>1</v>
      </c>
      <c r="C13" s="129">
        <f>Sheet2!N13</f>
        <v>19320</v>
      </c>
      <c r="D13" s="128">
        <f>Sheet2!O13</f>
        <v>6.5</v>
      </c>
      <c r="E13" s="129">
        <f>Sheet2!P13</f>
        <v>12100</v>
      </c>
      <c r="F13" s="128">
        <f>Sheet2!T13</f>
        <v>12.5</v>
      </c>
      <c r="G13" s="129">
        <f>Sheet2!U13</f>
        <v>44820</v>
      </c>
      <c r="H13" s="134">
        <f t="shared" si="0"/>
        <v>16</v>
      </c>
      <c r="S13">
        <f t="shared" si="1"/>
        <v>16</v>
      </c>
      <c r="T13">
        <f t="shared" si="2"/>
        <v>12</v>
      </c>
      <c r="U13">
        <f t="shared" si="3"/>
        <v>16.000119999999999</v>
      </c>
      <c r="V13">
        <f t="shared" si="4"/>
        <v>16</v>
      </c>
    </row>
    <row r="14" spans="1:22" ht="15.75" x14ac:dyDescent="0.2">
      <c r="A14" s="127" t="str">
        <f>Sheet2!L14</f>
        <v>Hirjak Peter</v>
      </c>
      <c r="B14" s="128">
        <f>Sheet2!M14</f>
        <v>5</v>
      </c>
      <c r="C14" s="129">
        <f>Sheet2!N14</f>
        <v>16300</v>
      </c>
      <c r="D14" s="128">
        <f>Sheet2!O14</f>
        <v>4</v>
      </c>
      <c r="E14" s="129">
        <f>Sheet2!P14</f>
        <v>12480</v>
      </c>
      <c r="F14" s="128">
        <f>Sheet2!T14</f>
        <v>13</v>
      </c>
      <c r="G14" s="129">
        <f>Sheet2!U14</f>
        <v>39615</v>
      </c>
      <c r="H14" s="134">
        <f t="shared" si="0"/>
        <v>19</v>
      </c>
      <c r="S14">
        <f t="shared" si="1"/>
        <v>17</v>
      </c>
      <c r="T14">
        <f t="shared" si="2"/>
        <v>20</v>
      </c>
      <c r="U14">
        <f t="shared" si="3"/>
        <v>17.0002</v>
      </c>
      <c r="V14">
        <f t="shared" si="4"/>
        <v>19</v>
      </c>
    </row>
    <row r="15" spans="1:22" ht="15.75" x14ac:dyDescent="0.2">
      <c r="A15" s="127" t="str">
        <f>Sheet2!L15</f>
        <v>Czajlík Karol</v>
      </c>
      <c r="B15" s="128">
        <f>Sheet2!M15</f>
        <v>13</v>
      </c>
      <c r="C15" s="129">
        <f>Sheet2!N15</f>
        <v>4700</v>
      </c>
      <c r="D15" s="128">
        <f>Sheet2!O15</f>
        <v>4</v>
      </c>
      <c r="E15" s="129">
        <f>Sheet2!P15</f>
        <v>10070</v>
      </c>
      <c r="F15" s="128">
        <f>Sheet2!T15</f>
        <v>24</v>
      </c>
      <c r="G15" s="129">
        <f>Sheet2!U15</f>
        <v>27620</v>
      </c>
      <c r="H15" s="134">
        <f t="shared" si="0"/>
        <v>45</v>
      </c>
      <c r="S15">
        <f t="shared" si="1"/>
        <v>45</v>
      </c>
      <c r="T15">
        <f t="shared" si="2"/>
        <v>42</v>
      </c>
      <c r="U15">
        <f t="shared" si="3"/>
        <v>45.000419999999998</v>
      </c>
      <c r="V15">
        <f t="shared" si="4"/>
        <v>45</v>
      </c>
    </row>
    <row r="16" spans="1:22" ht="15.75" x14ac:dyDescent="0.2">
      <c r="A16" s="127" t="str">
        <f>Sheet2!L16</f>
        <v>Garay Kristof</v>
      </c>
      <c r="B16" s="128">
        <f>Sheet2!M16</f>
        <v>8</v>
      </c>
      <c r="C16" s="129">
        <f>Sheet2!N16</f>
        <v>7440</v>
      </c>
      <c r="D16" s="128">
        <f>Sheet2!O16</f>
        <v>10</v>
      </c>
      <c r="E16" s="129">
        <f>Sheet2!P16</f>
        <v>8220</v>
      </c>
      <c r="F16" s="128">
        <f>Sheet2!T16</f>
        <v>30</v>
      </c>
      <c r="G16" s="129">
        <f>Sheet2!U16</f>
        <v>19300</v>
      </c>
      <c r="H16" s="134">
        <f t="shared" si="0"/>
        <v>63</v>
      </c>
      <c r="S16">
        <f t="shared" si="1"/>
        <v>62</v>
      </c>
      <c r="T16">
        <f t="shared" si="2"/>
        <v>66</v>
      </c>
      <c r="U16">
        <f t="shared" si="3"/>
        <v>62.000660000000003</v>
      </c>
      <c r="V16">
        <f t="shared" si="4"/>
        <v>63</v>
      </c>
    </row>
    <row r="17" spans="1:22" ht="15.75" x14ac:dyDescent="0.2">
      <c r="A17" s="127" t="str">
        <f>Sheet2!L17</f>
        <v>Breuer Richard</v>
      </c>
      <c r="B17" s="128">
        <f>Sheet2!M17</f>
        <v>9</v>
      </c>
      <c r="C17" s="129">
        <f>Sheet2!N17</f>
        <v>7180</v>
      </c>
      <c r="D17" s="128">
        <f>Sheet2!O17</f>
        <v>12</v>
      </c>
      <c r="E17" s="129">
        <f>Sheet2!P17</f>
        <v>5710</v>
      </c>
      <c r="F17" s="128">
        <f>Sheet2!T17</f>
        <v>27</v>
      </c>
      <c r="G17" s="129">
        <f>Sheet2!U17</f>
        <v>24710</v>
      </c>
      <c r="H17" s="134">
        <f t="shared" si="0"/>
        <v>53</v>
      </c>
      <c r="S17">
        <f t="shared" si="1"/>
        <v>53</v>
      </c>
      <c r="T17">
        <f t="shared" si="2"/>
        <v>51</v>
      </c>
      <c r="U17">
        <f t="shared" si="3"/>
        <v>53.000509999999998</v>
      </c>
      <c r="V17">
        <f t="shared" si="4"/>
        <v>53</v>
      </c>
    </row>
    <row r="18" spans="1:22" ht="15.75" x14ac:dyDescent="0.2">
      <c r="A18" s="127" t="str">
        <f>Sheet2!L18</f>
        <v>Miškovič Csaba</v>
      </c>
      <c r="B18" s="128">
        <f>Sheet2!M18</f>
        <v>6</v>
      </c>
      <c r="C18" s="129">
        <f>Sheet2!N18</f>
        <v>7780</v>
      </c>
      <c r="D18" s="128">
        <f>Sheet2!O18</f>
        <v>1000</v>
      </c>
      <c r="E18" s="129">
        <f>Sheet2!P18</f>
        <v>1000</v>
      </c>
      <c r="F18" s="128">
        <f>Sheet2!T18</f>
        <v>1019</v>
      </c>
      <c r="G18" s="129">
        <f>Sheet2!U18</f>
        <v>10620</v>
      </c>
      <c r="H18" s="134">
        <f t="shared" si="0"/>
        <v>89</v>
      </c>
      <c r="S18">
        <f t="shared" si="1"/>
        <v>88</v>
      </c>
      <c r="T18">
        <f t="shared" si="2"/>
        <v>77</v>
      </c>
      <c r="U18">
        <f t="shared" si="3"/>
        <v>88.000770000000003</v>
      </c>
      <c r="V18">
        <f t="shared" si="4"/>
        <v>89</v>
      </c>
    </row>
    <row r="19" spans="1:22" ht="15.75" x14ac:dyDescent="0.2">
      <c r="A19" s="127" t="str">
        <f>Sheet2!L19</f>
        <v>Ponya Alexander</v>
      </c>
      <c r="B19" s="128">
        <f>Sheet2!M19</f>
        <v>9</v>
      </c>
      <c r="C19" s="129">
        <f>Sheet2!N19</f>
        <v>10540</v>
      </c>
      <c r="D19" s="128">
        <f>Sheet2!O19</f>
        <v>12</v>
      </c>
      <c r="E19" s="129">
        <f>Sheet2!P19</f>
        <v>3265</v>
      </c>
      <c r="F19" s="128">
        <f>Sheet2!T19</f>
        <v>34</v>
      </c>
      <c r="G19" s="129">
        <f>Sheet2!U19</f>
        <v>17795</v>
      </c>
      <c r="H19" s="134">
        <f t="shared" si="0"/>
        <v>66</v>
      </c>
      <c r="S19">
        <f t="shared" si="1"/>
        <v>66</v>
      </c>
      <c r="T19">
        <f t="shared" si="2"/>
        <v>68</v>
      </c>
      <c r="U19">
        <f t="shared" si="3"/>
        <v>66.000680000000003</v>
      </c>
      <c r="V19">
        <f t="shared" si="4"/>
        <v>66</v>
      </c>
    </row>
    <row r="20" spans="1:22" ht="15.75" x14ac:dyDescent="0.2">
      <c r="A20" s="127" t="str">
        <f>Sheet2!L20</f>
        <v>Vígh Jozef</v>
      </c>
      <c r="B20" s="128">
        <f>Sheet2!M20</f>
        <v>12</v>
      </c>
      <c r="C20" s="129">
        <f>Sheet2!N20</f>
        <v>4780</v>
      </c>
      <c r="D20" s="128">
        <f>Sheet2!O20</f>
        <v>1000</v>
      </c>
      <c r="E20" s="129">
        <f>Sheet2!P20</f>
        <v>1000</v>
      </c>
      <c r="F20" s="128">
        <f>Sheet2!T20</f>
        <v>1015</v>
      </c>
      <c r="G20" s="129">
        <f>Sheet2!U20</f>
        <v>22640</v>
      </c>
      <c r="H20" s="134">
        <f t="shared" si="0"/>
        <v>86</v>
      </c>
      <c r="S20">
        <f t="shared" si="1"/>
        <v>86</v>
      </c>
      <c r="T20">
        <f t="shared" si="2"/>
        <v>59</v>
      </c>
      <c r="U20">
        <f t="shared" si="3"/>
        <v>86.000590000000003</v>
      </c>
      <c r="V20">
        <f t="shared" si="4"/>
        <v>86</v>
      </c>
    </row>
    <row r="21" spans="1:22" ht="15.75" x14ac:dyDescent="0.2">
      <c r="A21" s="127" t="str">
        <f>Sheet2!L21</f>
        <v>Koleno Peter</v>
      </c>
      <c r="B21" s="128">
        <f>Sheet2!M21</f>
        <v>11</v>
      </c>
      <c r="C21" s="129">
        <f>Sheet2!N21</f>
        <v>5540</v>
      </c>
      <c r="D21" s="128">
        <f>Sheet2!O21</f>
        <v>8</v>
      </c>
      <c r="E21" s="129">
        <f>Sheet2!P21</f>
        <v>8140</v>
      </c>
      <c r="F21" s="128">
        <f>Sheet2!T21</f>
        <v>29</v>
      </c>
      <c r="G21" s="129">
        <f>Sheet2!U21</f>
        <v>19790</v>
      </c>
      <c r="H21" s="134">
        <f t="shared" si="0"/>
        <v>60</v>
      </c>
      <c r="S21">
        <f t="shared" si="1"/>
        <v>58</v>
      </c>
      <c r="T21">
        <f t="shared" si="2"/>
        <v>64</v>
      </c>
      <c r="U21">
        <f t="shared" si="3"/>
        <v>58.000639999999997</v>
      </c>
      <c r="V21">
        <f t="shared" si="4"/>
        <v>60</v>
      </c>
    </row>
    <row r="22" spans="1:22" ht="15.75" x14ac:dyDescent="0.2">
      <c r="A22" s="127" t="str">
        <f>Sheet2!L22</f>
        <v>Hodek Oto</v>
      </c>
      <c r="B22" s="128">
        <f>Sheet2!M22</f>
        <v>10</v>
      </c>
      <c r="C22" s="129">
        <f>Sheet2!N22</f>
        <v>10440</v>
      </c>
      <c r="D22" s="128">
        <f>Sheet2!O22</f>
        <v>9</v>
      </c>
      <c r="E22" s="129">
        <f>Sheet2!P22</f>
        <v>7920</v>
      </c>
      <c r="F22" s="128">
        <f>Sheet2!T22</f>
        <v>32</v>
      </c>
      <c r="G22" s="129">
        <f>Sheet2!U22</f>
        <v>27060</v>
      </c>
      <c r="H22" s="134">
        <f t="shared" si="0"/>
        <v>64</v>
      </c>
      <c r="S22">
        <f t="shared" si="1"/>
        <v>64</v>
      </c>
      <c r="T22">
        <f t="shared" si="2"/>
        <v>43</v>
      </c>
      <c r="U22">
        <f t="shared" si="3"/>
        <v>64.000429999999994</v>
      </c>
      <c r="V22">
        <f t="shared" si="4"/>
        <v>64</v>
      </c>
    </row>
    <row r="23" spans="1:22" ht="15.75" x14ac:dyDescent="0.2">
      <c r="A23" s="127" t="str">
        <f>Sheet2!L23</f>
        <v>Slamka Marek</v>
      </c>
      <c r="B23" s="128">
        <f>Sheet2!M23</f>
        <v>7</v>
      </c>
      <c r="C23" s="129">
        <f>Sheet2!N23</f>
        <v>11280</v>
      </c>
      <c r="D23" s="128">
        <f>Sheet2!O23</f>
        <v>1</v>
      </c>
      <c r="E23" s="129">
        <f>Sheet2!P23</f>
        <v>15920</v>
      </c>
      <c r="F23" s="128">
        <f>Sheet2!T23</f>
        <v>15</v>
      </c>
      <c r="G23" s="129">
        <f>Sheet2!U23</f>
        <v>36705</v>
      </c>
      <c r="H23" s="134">
        <f t="shared" si="0"/>
        <v>27</v>
      </c>
      <c r="S23">
        <f t="shared" si="1"/>
        <v>25</v>
      </c>
      <c r="T23">
        <f t="shared" si="2"/>
        <v>25</v>
      </c>
      <c r="U23">
        <f t="shared" si="3"/>
        <v>25.000250000000001</v>
      </c>
      <c r="V23">
        <f t="shared" si="4"/>
        <v>27</v>
      </c>
    </row>
    <row r="24" spans="1:22" ht="15.75" x14ac:dyDescent="0.2">
      <c r="A24" s="127" t="str">
        <f>Sheet2!L24</f>
        <v>Križan Martin</v>
      </c>
      <c r="B24" s="128">
        <f>Sheet2!M24</f>
        <v>12</v>
      </c>
      <c r="C24" s="129">
        <f>Sheet2!N24</f>
        <v>8600</v>
      </c>
      <c r="D24" s="128">
        <f>Sheet2!O24</f>
        <v>4</v>
      </c>
      <c r="E24" s="129">
        <f>Sheet2!P24</f>
        <v>6660</v>
      </c>
      <c r="F24" s="128">
        <f>Sheet2!T24</f>
        <v>23</v>
      </c>
      <c r="G24" s="129">
        <f>Sheet2!U24</f>
        <v>28060</v>
      </c>
      <c r="H24" s="134">
        <f t="shared" si="0"/>
        <v>41</v>
      </c>
      <c r="S24">
        <f t="shared" si="1"/>
        <v>40</v>
      </c>
      <c r="T24">
        <f t="shared" si="2"/>
        <v>39</v>
      </c>
      <c r="U24">
        <f t="shared" si="3"/>
        <v>40.000390000000003</v>
      </c>
      <c r="V24">
        <f t="shared" si="4"/>
        <v>41</v>
      </c>
    </row>
    <row r="25" spans="1:22" ht="15.75" x14ac:dyDescent="0.2">
      <c r="A25" s="127" t="str">
        <f>Sheet2!L25</f>
        <v>Polák Karol</v>
      </c>
      <c r="B25" s="128">
        <f>Sheet2!M25</f>
        <v>3</v>
      </c>
      <c r="C25" s="129">
        <f>Sheet2!N25</f>
        <v>19200</v>
      </c>
      <c r="D25" s="128">
        <f>Sheet2!O25</f>
        <v>11</v>
      </c>
      <c r="E25" s="129">
        <f>Sheet2!P25</f>
        <v>6590</v>
      </c>
      <c r="F25" s="128">
        <f>Sheet2!T25</f>
        <v>19</v>
      </c>
      <c r="G25" s="129">
        <f>Sheet2!U25</f>
        <v>36570</v>
      </c>
      <c r="H25" s="134">
        <f t="shared" si="0"/>
        <v>33</v>
      </c>
      <c r="S25">
        <f t="shared" si="1"/>
        <v>33</v>
      </c>
      <c r="T25">
        <f t="shared" si="2"/>
        <v>27</v>
      </c>
      <c r="U25">
        <f t="shared" si="3"/>
        <v>33.00027</v>
      </c>
      <c r="V25">
        <f t="shared" si="4"/>
        <v>33</v>
      </c>
    </row>
    <row r="26" spans="1:22" ht="15.75" x14ac:dyDescent="0.2">
      <c r="A26" s="127" t="str">
        <f>Sheet2!L26</f>
        <v>Hollý Miroslav</v>
      </c>
      <c r="B26" s="128">
        <f>Sheet2!M26</f>
        <v>13</v>
      </c>
      <c r="C26" s="129">
        <f>Sheet2!N26</f>
        <v>3060</v>
      </c>
      <c r="D26" s="128">
        <f>Sheet2!O26</f>
        <v>4</v>
      </c>
      <c r="E26" s="129">
        <f>Sheet2!P26</f>
        <v>8270</v>
      </c>
      <c r="F26" s="128">
        <f>Sheet2!T26</f>
        <v>22</v>
      </c>
      <c r="G26" s="129">
        <f>Sheet2!U26</f>
        <v>23670</v>
      </c>
      <c r="H26" s="134">
        <f t="shared" si="0"/>
        <v>38</v>
      </c>
      <c r="S26">
        <f t="shared" si="1"/>
        <v>37</v>
      </c>
      <c r="T26">
        <f t="shared" si="2"/>
        <v>55</v>
      </c>
      <c r="U26">
        <f t="shared" si="3"/>
        <v>37.000549999999997</v>
      </c>
      <c r="V26">
        <f t="shared" si="4"/>
        <v>38</v>
      </c>
    </row>
    <row r="27" spans="1:22" ht="15.75" x14ac:dyDescent="0.2">
      <c r="A27" s="127" t="str">
        <f>Sheet2!L27</f>
        <v>Hossú Tamás</v>
      </c>
      <c r="B27" s="128">
        <f>Sheet2!M27</f>
        <v>6</v>
      </c>
      <c r="C27" s="129">
        <f>Sheet2!N27</f>
        <v>12220</v>
      </c>
      <c r="D27" s="128">
        <f>Sheet2!O27</f>
        <v>10</v>
      </c>
      <c r="E27" s="129">
        <f>Sheet2!P27</f>
        <v>7580</v>
      </c>
      <c r="F27" s="128">
        <f>Sheet2!T27</f>
        <v>19</v>
      </c>
      <c r="G27" s="129">
        <f>Sheet2!U27</f>
        <v>31370</v>
      </c>
      <c r="H27" s="134">
        <f t="shared" si="0"/>
        <v>34</v>
      </c>
      <c r="S27">
        <f t="shared" si="1"/>
        <v>33</v>
      </c>
      <c r="T27">
        <f t="shared" si="2"/>
        <v>36</v>
      </c>
      <c r="U27">
        <f t="shared" si="3"/>
        <v>33.000360000000001</v>
      </c>
      <c r="V27">
        <f t="shared" si="4"/>
        <v>34</v>
      </c>
    </row>
    <row r="28" spans="1:22" ht="15.75" x14ac:dyDescent="0.2">
      <c r="A28" s="127" t="str">
        <f>Sheet2!L28</f>
        <v>Konopásek Josef</v>
      </c>
      <c r="B28" s="128">
        <f>Sheet2!M28</f>
        <v>2</v>
      </c>
      <c r="C28" s="129">
        <f>Sheet2!N28</f>
        <v>20200</v>
      </c>
      <c r="D28" s="128">
        <f>Sheet2!O28</f>
        <v>2</v>
      </c>
      <c r="E28" s="129">
        <f>Sheet2!P28</f>
        <v>15500</v>
      </c>
      <c r="F28" s="128">
        <f>Sheet2!T28</f>
        <v>6</v>
      </c>
      <c r="G28" s="129">
        <f>Sheet2!U28</f>
        <v>54260</v>
      </c>
      <c r="H28" s="134">
        <f t="shared" si="0"/>
        <v>6</v>
      </c>
      <c r="S28">
        <f t="shared" si="1"/>
        <v>6</v>
      </c>
      <c r="T28">
        <f t="shared" si="2"/>
        <v>4</v>
      </c>
      <c r="U28">
        <f t="shared" si="3"/>
        <v>6.0000400000000003</v>
      </c>
      <c r="V28">
        <f t="shared" si="4"/>
        <v>6</v>
      </c>
    </row>
    <row r="29" spans="1:22" ht="15.75" x14ac:dyDescent="0.2">
      <c r="A29" s="127" t="str">
        <f>Sheet2!L29</f>
        <v>Valent Patrik</v>
      </c>
      <c r="B29" s="128">
        <f>Sheet2!M29</f>
        <v>10</v>
      </c>
      <c r="C29" s="129">
        <f>Sheet2!N29</f>
        <v>5800</v>
      </c>
      <c r="D29" s="128">
        <f>Sheet2!O29</f>
        <v>1000</v>
      </c>
      <c r="E29" s="129">
        <f>Sheet2!P29</f>
        <v>1000</v>
      </c>
      <c r="F29" s="128">
        <f>Sheet2!T29</f>
        <v>1019</v>
      </c>
      <c r="G29" s="129">
        <f>Sheet2!U29</f>
        <v>13200</v>
      </c>
      <c r="H29" s="134">
        <f t="shared" si="0"/>
        <v>88</v>
      </c>
      <c r="S29">
        <f t="shared" si="1"/>
        <v>88</v>
      </c>
      <c r="T29">
        <f t="shared" si="2"/>
        <v>73</v>
      </c>
      <c r="U29">
        <f t="shared" si="3"/>
        <v>88.000730000000004</v>
      </c>
      <c r="V29">
        <f t="shared" si="4"/>
        <v>88</v>
      </c>
    </row>
    <row r="30" spans="1:22" ht="15.75" x14ac:dyDescent="0.2">
      <c r="A30" s="127" t="str">
        <f>Sheet2!L30</f>
        <v>A</v>
      </c>
      <c r="B30" s="128">
        <f>Sheet2!M30</f>
        <v>28</v>
      </c>
      <c r="C30" s="129">
        <f>Sheet2!N30</f>
        <v>-1</v>
      </c>
      <c r="D30" s="128">
        <f>Sheet2!O30</f>
        <v>28</v>
      </c>
      <c r="E30" s="129">
        <f>Sheet2!P30</f>
        <v>-1</v>
      </c>
      <c r="F30" s="128">
        <f>Sheet2!T30</f>
        <v>84</v>
      </c>
      <c r="G30" s="129">
        <f>Sheet2!U30</f>
        <v>-3</v>
      </c>
      <c r="H30" s="134">
        <f t="shared" si="0"/>
        <v>69</v>
      </c>
      <c r="S30">
        <f t="shared" si="1"/>
        <v>69</v>
      </c>
      <c r="T30">
        <f t="shared" si="2"/>
        <v>78</v>
      </c>
      <c r="U30">
        <f t="shared" si="3"/>
        <v>69.000780000000006</v>
      </c>
      <c r="V30">
        <f t="shared" si="4"/>
        <v>69</v>
      </c>
    </row>
    <row r="31" spans="1:22" ht="15.75" x14ac:dyDescent="0.2">
      <c r="A31" s="127" t="str">
        <f>Sheet2!L31</f>
        <v>E</v>
      </c>
      <c r="B31" s="128">
        <f>Sheet2!M31</f>
        <v>28</v>
      </c>
      <c r="C31" s="129">
        <f>Sheet2!N31</f>
        <v>-1</v>
      </c>
      <c r="D31" s="128">
        <f>Sheet2!O31</f>
        <v>28</v>
      </c>
      <c r="E31" s="129">
        <f>Sheet2!P31</f>
        <v>-1</v>
      </c>
      <c r="F31" s="128">
        <f>Sheet2!T31</f>
        <v>84</v>
      </c>
      <c r="G31" s="129">
        <f>Sheet2!U31</f>
        <v>-3</v>
      </c>
      <c r="H31" s="134">
        <f t="shared" si="0"/>
        <v>69</v>
      </c>
      <c r="S31">
        <f t="shared" si="1"/>
        <v>69</v>
      </c>
      <c r="T31">
        <f t="shared" si="2"/>
        <v>78</v>
      </c>
      <c r="U31">
        <f t="shared" si="3"/>
        <v>69.000780000000006</v>
      </c>
      <c r="V31">
        <f t="shared" si="4"/>
        <v>69</v>
      </c>
    </row>
    <row r="32" spans="1:22" ht="15.75" x14ac:dyDescent="0.2">
      <c r="A32" s="127" t="str">
        <f>Sheet2!L32</f>
        <v>I</v>
      </c>
      <c r="B32" s="128">
        <f>Sheet2!M32</f>
        <v>28</v>
      </c>
      <c r="C32" s="129">
        <f>Sheet2!N32</f>
        <v>-1</v>
      </c>
      <c r="D32" s="128">
        <f>Sheet2!O32</f>
        <v>28</v>
      </c>
      <c r="E32" s="129">
        <f>Sheet2!P32</f>
        <v>-1</v>
      </c>
      <c r="F32" s="128">
        <f>Sheet2!T32</f>
        <v>84</v>
      </c>
      <c r="G32" s="129">
        <f>Sheet2!U32</f>
        <v>-3</v>
      </c>
      <c r="H32" s="134">
        <f t="shared" si="0"/>
        <v>69</v>
      </c>
      <c r="S32">
        <f t="shared" si="1"/>
        <v>69</v>
      </c>
      <c r="T32">
        <f t="shared" si="2"/>
        <v>78</v>
      </c>
      <c r="U32">
        <f t="shared" si="3"/>
        <v>69.000780000000006</v>
      </c>
      <c r="V32">
        <f t="shared" si="4"/>
        <v>69</v>
      </c>
    </row>
    <row r="33" spans="1:22" ht="15.75" x14ac:dyDescent="0.2">
      <c r="A33" s="127" t="str">
        <f>Sheet2!L33</f>
        <v>M</v>
      </c>
      <c r="B33" s="128">
        <f>Sheet2!M33</f>
        <v>28</v>
      </c>
      <c r="C33" s="129">
        <f>Sheet2!N33</f>
        <v>-1</v>
      </c>
      <c r="D33" s="128">
        <f>Sheet2!O33</f>
        <v>28</v>
      </c>
      <c r="E33" s="129">
        <f>Sheet2!P33</f>
        <v>-1</v>
      </c>
      <c r="F33" s="128">
        <f>Sheet2!T33</f>
        <v>84</v>
      </c>
      <c r="G33" s="129">
        <f>Sheet2!U33</f>
        <v>-3</v>
      </c>
      <c r="H33" s="134">
        <f t="shared" si="0"/>
        <v>69</v>
      </c>
      <c r="S33">
        <f t="shared" si="1"/>
        <v>69</v>
      </c>
      <c r="T33">
        <f t="shared" si="2"/>
        <v>78</v>
      </c>
      <c r="U33">
        <f t="shared" si="3"/>
        <v>69.000780000000006</v>
      </c>
      <c r="V33">
        <f t="shared" si="4"/>
        <v>69</v>
      </c>
    </row>
    <row r="34" spans="1:22" ht="15.75" x14ac:dyDescent="0.2">
      <c r="A34" s="127" t="str">
        <f>Sheet2!L34</f>
        <v>R</v>
      </c>
      <c r="B34" s="128">
        <f>Sheet2!M34</f>
        <v>28</v>
      </c>
      <c r="C34" s="129">
        <f>Sheet2!N34</f>
        <v>-1</v>
      </c>
      <c r="D34" s="128">
        <f>Sheet2!O34</f>
        <v>28</v>
      </c>
      <c r="E34" s="129">
        <f>Sheet2!P34</f>
        <v>-1</v>
      </c>
      <c r="F34" s="128">
        <f>Sheet2!T34</f>
        <v>84</v>
      </c>
      <c r="G34" s="129">
        <f>Sheet2!U34</f>
        <v>-3</v>
      </c>
      <c r="H34" s="134">
        <f t="shared" si="0"/>
        <v>69</v>
      </c>
      <c r="S34">
        <f t="shared" si="1"/>
        <v>69</v>
      </c>
      <c r="T34">
        <f t="shared" si="2"/>
        <v>78</v>
      </c>
      <c r="U34">
        <f t="shared" si="3"/>
        <v>69.000780000000006</v>
      </c>
      <c r="V34">
        <f t="shared" si="4"/>
        <v>69</v>
      </c>
    </row>
    <row r="35" spans="1:22" ht="15.75" x14ac:dyDescent="0.2">
      <c r="A35" s="127" t="str">
        <f>Sheet2!L35</f>
        <v>Scheibenreif Ľudovít</v>
      </c>
      <c r="B35" s="128">
        <f>Sheet2!M35</f>
        <v>10</v>
      </c>
      <c r="C35" s="129">
        <f>Sheet2!N35</f>
        <v>5740</v>
      </c>
      <c r="D35" s="128">
        <f>Sheet2!O35</f>
        <v>1000</v>
      </c>
      <c r="E35" s="129">
        <f>Sheet2!P35</f>
        <v>1000</v>
      </c>
      <c r="F35" s="128">
        <f>Sheet2!T35</f>
        <v>1011</v>
      </c>
      <c r="G35" s="129">
        <f>Sheet2!U35</f>
        <v>28880</v>
      </c>
      <c r="H35" s="134">
        <f t="shared" si="0"/>
        <v>85</v>
      </c>
      <c r="S35">
        <f t="shared" si="1"/>
        <v>85</v>
      </c>
      <c r="T35">
        <f t="shared" si="2"/>
        <v>38</v>
      </c>
      <c r="U35">
        <f t="shared" si="3"/>
        <v>85.000380000000007</v>
      </c>
      <c r="V35">
        <f t="shared" si="4"/>
        <v>85</v>
      </c>
    </row>
    <row r="36" spans="1:22" ht="15.75" x14ac:dyDescent="0.2">
      <c r="A36" s="127" t="str">
        <f>Sheet2!L36</f>
        <v>Hason Marián</v>
      </c>
      <c r="B36" s="128">
        <f>Sheet2!M36</f>
        <v>5</v>
      </c>
      <c r="C36" s="129">
        <f>Sheet2!N36</f>
        <v>15050</v>
      </c>
      <c r="D36" s="128">
        <f>Sheet2!O36</f>
        <v>6.5</v>
      </c>
      <c r="E36" s="129">
        <f>Sheet2!P36</f>
        <v>12100</v>
      </c>
      <c r="F36" s="128">
        <f>Sheet2!T36</f>
        <v>14.5</v>
      </c>
      <c r="G36" s="129">
        <f>Sheet2!U36</f>
        <v>44810</v>
      </c>
      <c r="H36" s="134">
        <f t="shared" si="0"/>
        <v>24</v>
      </c>
      <c r="S36">
        <f t="shared" si="1"/>
        <v>24</v>
      </c>
      <c r="T36">
        <f t="shared" si="2"/>
        <v>13</v>
      </c>
      <c r="U36">
        <f t="shared" si="3"/>
        <v>24.000129999999999</v>
      </c>
      <c r="V36">
        <f t="shared" si="4"/>
        <v>24</v>
      </c>
    </row>
    <row r="37" spans="1:22" ht="15.75" x14ac:dyDescent="0.2">
      <c r="A37" s="127" t="str">
        <f>Sheet2!L37</f>
        <v>Gergel Marek</v>
      </c>
      <c r="B37" s="128">
        <f>Sheet2!M37</f>
        <v>4</v>
      </c>
      <c r="C37" s="129">
        <f>Sheet2!N37</f>
        <v>10370</v>
      </c>
      <c r="D37" s="128">
        <f>Sheet2!O37</f>
        <v>3</v>
      </c>
      <c r="E37" s="129">
        <f>Sheet2!P37</f>
        <v>13820</v>
      </c>
      <c r="F37" s="128">
        <f>Sheet2!T37</f>
        <v>11</v>
      </c>
      <c r="G37" s="129">
        <f>Sheet2!U37</f>
        <v>39670</v>
      </c>
      <c r="H37" s="134">
        <f t="shared" si="0"/>
        <v>13</v>
      </c>
      <c r="S37">
        <f t="shared" si="1"/>
        <v>12</v>
      </c>
      <c r="T37">
        <f t="shared" si="2"/>
        <v>19</v>
      </c>
      <c r="U37">
        <f t="shared" si="3"/>
        <v>12.00019</v>
      </c>
      <c r="V37">
        <f t="shared" si="4"/>
        <v>13</v>
      </c>
    </row>
    <row r="38" spans="1:22" ht="15.75" x14ac:dyDescent="0.2">
      <c r="A38" s="127" t="str">
        <f>Sheet2!L38</f>
        <v>Machata Peter</v>
      </c>
      <c r="B38" s="128">
        <f>Sheet2!M38</f>
        <v>12</v>
      </c>
      <c r="C38" s="129">
        <f>Sheet2!N38</f>
        <v>6240</v>
      </c>
      <c r="D38" s="128">
        <f>Sheet2!O38</f>
        <v>7</v>
      </c>
      <c r="E38" s="129">
        <f>Sheet2!P38</f>
        <v>9160</v>
      </c>
      <c r="F38" s="128">
        <f>Sheet2!T38</f>
        <v>27</v>
      </c>
      <c r="G38" s="129">
        <f>Sheet2!U38</f>
        <v>23780</v>
      </c>
      <c r="H38" s="134">
        <f t="shared" si="0"/>
        <v>55</v>
      </c>
      <c r="S38">
        <f t="shared" si="1"/>
        <v>53</v>
      </c>
      <c r="T38">
        <f t="shared" si="2"/>
        <v>54</v>
      </c>
      <c r="U38">
        <f t="shared" si="3"/>
        <v>53.000540000000001</v>
      </c>
      <c r="V38">
        <f t="shared" si="4"/>
        <v>55</v>
      </c>
    </row>
    <row r="39" spans="1:22" ht="15.75" x14ac:dyDescent="0.2">
      <c r="A39" s="127" t="str">
        <f>Sheet2!L39</f>
        <v>Haššo Martin</v>
      </c>
      <c r="B39" s="128">
        <f>Sheet2!M39</f>
        <v>7</v>
      </c>
      <c r="C39" s="129">
        <f>Sheet2!N39</f>
        <v>8180</v>
      </c>
      <c r="D39" s="128">
        <f>Sheet2!O39</f>
        <v>5</v>
      </c>
      <c r="E39" s="129">
        <f>Sheet2!P39</f>
        <v>12540</v>
      </c>
      <c r="F39" s="128">
        <f>Sheet2!T39</f>
        <v>23</v>
      </c>
      <c r="G39" s="129">
        <f>Sheet2!U39</f>
        <v>25320</v>
      </c>
      <c r="H39" s="134">
        <f t="shared" si="0"/>
        <v>42</v>
      </c>
      <c r="S39">
        <f t="shared" si="1"/>
        <v>40</v>
      </c>
      <c r="T39">
        <f t="shared" si="2"/>
        <v>48</v>
      </c>
      <c r="U39">
        <f t="shared" si="3"/>
        <v>40.000480000000003</v>
      </c>
      <c r="V39">
        <f t="shared" si="4"/>
        <v>42</v>
      </c>
    </row>
    <row r="40" spans="1:22" ht="15.75" x14ac:dyDescent="0.2">
      <c r="A40" s="127" t="str">
        <f>Sheet2!L40</f>
        <v>Michlík Milan</v>
      </c>
      <c r="B40" s="128">
        <f>Sheet2!M40</f>
        <v>9</v>
      </c>
      <c r="C40" s="129">
        <f>Sheet2!N40</f>
        <v>10130</v>
      </c>
      <c r="D40" s="128">
        <f>Sheet2!O40</f>
        <v>13</v>
      </c>
      <c r="E40" s="129">
        <f>Sheet2!P40</f>
        <v>2310</v>
      </c>
      <c r="F40" s="128">
        <f>Sheet2!T40</f>
        <v>28</v>
      </c>
      <c r="G40" s="129">
        <f>Sheet2!U40</f>
        <v>25260</v>
      </c>
      <c r="H40" s="134">
        <f t="shared" si="0"/>
        <v>57</v>
      </c>
      <c r="S40">
        <f t="shared" si="1"/>
        <v>57</v>
      </c>
      <c r="T40">
        <f t="shared" si="2"/>
        <v>49</v>
      </c>
      <c r="U40">
        <f t="shared" si="3"/>
        <v>57.000489999999999</v>
      </c>
      <c r="V40">
        <f t="shared" si="4"/>
        <v>57</v>
      </c>
    </row>
    <row r="41" spans="1:22" ht="15.75" x14ac:dyDescent="0.2">
      <c r="A41" s="127" t="str">
        <f>Sheet2!L41</f>
        <v>Gajdošík Rudolf</v>
      </c>
      <c r="B41" s="128">
        <f>Sheet2!M41</f>
        <v>2</v>
      </c>
      <c r="C41" s="129">
        <f>Sheet2!N41</f>
        <v>11240</v>
      </c>
      <c r="D41" s="128">
        <f>Sheet2!O41</f>
        <v>5</v>
      </c>
      <c r="E41" s="129">
        <f>Sheet2!P41</f>
        <v>11340</v>
      </c>
      <c r="F41" s="128">
        <f>Sheet2!T41</f>
        <v>14</v>
      </c>
      <c r="G41" s="129">
        <f>Sheet2!U41</f>
        <v>32540</v>
      </c>
      <c r="H41" s="134">
        <f t="shared" si="0"/>
        <v>23</v>
      </c>
      <c r="S41">
        <f t="shared" si="1"/>
        <v>21</v>
      </c>
      <c r="T41">
        <f t="shared" si="2"/>
        <v>34</v>
      </c>
      <c r="U41">
        <f t="shared" si="3"/>
        <v>21.000340000000001</v>
      </c>
      <c r="V41">
        <f t="shared" si="4"/>
        <v>23</v>
      </c>
    </row>
    <row r="42" spans="1:22" ht="15.75" x14ac:dyDescent="0.2">
      <c r="A42" s="127" t="str">
        <f>Sheet2!L42</f>
        <v>Mindák Tomáš</v>
      </c>
      <c r="B42" s="128">
        <f>Sheet2!M42</f>
        <v>2</v>
      </c>
      <c r="C42" s="129">
        <f>Sheet2!N42</f>
        <v>16450</v>
      </c>
      <c r="D42" s="128">
        <f>Sheet2!O42</f>
        <v>1</v>
      </c>
      <c r="E42" s="129">
        <f>Sheet2!P42</f>
        <v>15740</v>
      </c>
      <c r="F42" s="128">
        <f>Sheet2!T42</f>
        <v>5</v>
      </c>
      <c r="G42" s="129">
        <f>Sheet2!U42</f>
        <v>51720</v>
      </c>
      <c r="H42" s="134">
        <f t="shared" si="0"/>
        <v>3</v>
      </c>
      <c r="S42">
        <f t="shared" si="1"/>
        <v>1</v>
      </c>
      <c r="T42">
        <f t="shared" si="2"/>
        <v>6</v>
      </c>
      <c r="U42">
        <f t="shared" si="3"/>
        <v>1.0000599999999999</v>
      </c>
      <c r="V42">
        <f t="shared" si="4"/>
        <v>3</v>
      </c>
    </row>
    <row r="43" spans="1:22" ht="15.75" x14ac:dyDescent="0.2">
      <c r="A43" s="127" t="str">
        <f>Sheet2!L43</f>
        <v>Horváth Oszkár</v>
      </c>
      <c r="B43" s="128">
        <f>Sheet2!M43</f>
        <v>3</v>
      </c>
      <c r="C43" s="129">
        <f>Sheet2!N43</f>
        <v>10390</v>
      </c>
      <c r="D43" s="128">
        <f>Sheet2!O43</f>
        <v>3</v>
      </c>
      <c r="E43" s="129">
        <f>Sheet2!P43</f>
        <v>12990</v>
      </c>
      <c r="F43" s="128">
        <f>Sheet2!T43</f>
        <v>17</v>
      </c>
      <c r="G43" s="129">
        <f>Sheet2!U43</f>
        <v>28975</v>
      </c>
      <c r="H43" s="134">
        <f t="shared" si="0"/>
        <v>31</v>
      </c>
      <c r="S43">
        <f t="shared" si="1"/>
        <v>29</v>
      </c>
      <c r="T43">
        <f t="shared" si="2"/>
        <v>37</v>
      </c>
      <c r="U43">
        <f t="shared" si="3"/>
        <v>29.00037</v>
      </c>
      <c r="V43">
        <f t="shared" si="4"/>
        <v>31</v>
      </c>
    </row>
    <row r="44" spans="1:22" ht="15.75" x14ac:dyDescent="0.2">
      <c r="A44" s="127" t="str">
        <f>Sheet2!L44</f>
        <v>Beniš Ján</v>
      </c>
      <c r="B44" s="128">
        <f>Sheet2!M44</f>
        <v>7</v>
      </c>
      <c r="C44" s="129">
        <f>Sheet2!N44</f>
        <v>10420</v>
      </c>
      <c r="D44" s="128">
        <f>Sheet2!O44</f>
        <v>8</v>
      </c>
      <c r="E44" s="129">
        <f>Sheet2!P44</f>
        <v>4990</v>
      </c>
      <c r="F44" s="128">
        <f>Sheet2!T44</f>
        <v>27</v>
      </c>
      <c r="G44" s="129">
        <f>Sheet2!U44</f>
        <v>22120</v>
      </c>
      <c r="H44" s="134">
        <f t="shared" si="0"/>
        <v>56</v>
      </c>
      <c r="S44">
        <f t="shared" si="1"/>
        <v>53</v>
      </c>
      <c r="T44">
        <f t="shared" si="2"/>
        <v>60</v>
      </c>
      <c r="U44">
        <f t="shared" si="3"/>
        <v>53.000599999999999</v>
      </c>
      <c r="V44">
        <f t="shared" si="4"/>
        <v>56</v>
      </c>
    </row>
    <row r="45" spans="1:22" ht="15.75" x14ac:dyDescent="0.2">
      <c r="A45" s="127" t="str">
        <f>Sheet2!L45</f>
        <v>Bögi Patrik</v>
      </c>
      <c r="B45" s="128">
        <f>Sheet2!M45</f>
        <v>11</v>
      </c>
      <c r="C45" s="129">
        <f>Sheet2!N45</f>
        <v>6690</v>
      </c>
      <c r="D45" s="128">
        <f>Sheet2!O45</f>
        <v>6</v>
      </c>
      <c r="E45" s="129">
        <f>Sheet2!P45</f>
        <v>9460</v>
      </c>
      <c r="F45" s="128">
        <f>Sheet2!T45</f>
        <v>26</v>
      </c>
      <c r="G45" s="129">
        <f>Sheet2!U45</f>
        <v>24755</v>
      </c>
      <c r="H45" s="134">
        <f t="shared" si="0"/>
        <v>52</v>
      </c>
      <c r="S45">
        <f t="shared" si="1"/>
        <v>50</v>
      </c>
      <c r="T45">
        <f t="shared" si="2"/>
        <v>50</v>
      </c>
      <c r="U45">
        <f t="shared" si="3"/>
        <v>50.000500000000002</v>
      </c>
      <c r="V45">
        <f t="shared" si="4"/>
        <v>52</v>
      </c>
    </row>
    <row r="46" spans="1:22" ht="15.75" x14ac:dyDescent="0.2">
      <c r="A46" s="127" t="str">
        <f>Sheet2!L46</f>
        <v>Juhász Zoltán</v>
      </c>
      <c r="B46" s="128">
        <f>Sheet2!M46</f>
        <v>9</v>
      </c>
      <c r="C46" s="129">
        <f>Sheet2!N46</f>
        <v>6190</v>
      </c>
      <c r="D46" s="128">
        <f>Sheet2!O46</f>
        <v>6</v>
      </c>
      <c r="E46" s="129">
        <f>Sheet2!P46</f>
        <v>5750</v>
      </c>
      <c r="F46" s="128">
        <f>Sheet2!T46</f>
        <v>22</v>
      </c>
      <c r="G46" s="129">
        <f>Sheet2!U46</f>
        <v>21550</v>
      </c>
      <c r="H46" s="134">
        <f t="shared" si="0"/>
        <v>39</v>
      </c>
      <c r="S46">
        <f t="shared" si="1"/>
        <v>37</v>
      </c>
      <c r="T46">
        <f t="shared" si="2"/>
        <v>61</v>
      </c>
      <c r="U46">
        <f t="shared" si="3"/>
        <v>37.000610000000002</v>
      </c>
      <c r="V46">
        <f t="shared" si="4"/>
        <v>39</v>
      </c>
    </row>
    <row r="47" spans="1:22" ht="15.75" x14ac:dyDescent="0.2">
      <c r="A47" s="127" t="str">
        <f>Sheet2!L47</f>
        <v>Molnár Patrik</v>
      </c>
      <c r="B47" s="128">
        <f>Sheet2!M47</f>
        <v>11</v>
      </c>
      <c r="C47" s="129">
        <f>Sheet2!N47</f>
        <v>5640</v>
      </c>
      <c r="D47" s="128">
        <f>Sheet2!O47</f>
        <v>8</v>
      </c>
      <c r="E47" s="129">
        <f>Sheet2!P47</f>
        <v>5550</v>
      </c>
      <c r="F47" s="128">
        <f>Sheet2!T47</f>
        <v>32</v>
      </c>
      <c r="G47" s="129">
        <f>Sheet2!U47</f>
        <v>15365</v>
      </c>
      <c r="H47" s="134">
        <f t="shared" si="0"/>
        <v>65</v>
      </c>
      <c r="S47">
        <f t="shared" si="1"/>
        <v>64</v>
      </c>
      <c r="T47">
        <f t="shared" si="2"/>
        <v>71</v>
      </c>
      <c r="U47">
        <f t="shared" si="3"/>
        <v>64.000709999999998</v>
      </c>
      <c r="V47">
        <f t="shared" si="4"/>
        <v>65</v>
      </c>
    </row>
    <row r="48" spans="1:22" ht="15.75" x14ac:dyDescent="0.2">
      <c r="A48" s="127" t="str">
        <f>Sheet2!L48</f>
        <v>Jusinko Štefan</v>
      </c>
      <c r="B48" s="128">
        <f>Sheet2!M48</f>
        <v>5</v>
      </c>
      <c r="C48" s="129">
        <f>Sheet2!N48</f>
        <v>10350</v>
      </c>
      <c r="D48" s="128">
        <f>Sheet2!O48</f>
        <v>8</v>
      </c>
      <c r="E48" s="129">
        <f>Sheet2!P48</f>
        <v>11840</v>
      </c>
      <c r="F48" s="128">
        <f>Sheet2!T48</f>
        <v>21</v>
      </c>
      <c r="G48" s="129">
        <f>Sheet2!U48</f>
        <v>31870</v>
      </c>
      <c r="H48" s="134">
        <f t="shared" si="0"/>
        <v>36</v>
      </c>
      <c r="S48">
        <f t="shared" si="1"/>
        <v>36</v>
      </c>
      <c r="T48">
        <f t="shared" si="2"/>
        <v>35</v>
      </c>
      <c r="U48">
        <f t="shared" si="3"/>
        <v>36.000349999999997</v>
      </c>
      <c r="V48">
        <f t="shared" si="4"/>
        <v>36</v>
      </c>
    </row>
    <row r="49" spans="1:22" ht="15.75" x14ac:dyDescent="0.2">
      <c r="A49" s="127" t="str">
        <f>Sheet2!L49</f>
        <v>Dóka Pavol</v>
      </c>
      <c r="B49" s="128">
        <f>Sheet2!M49</f>
        <v>13</v>
      </c>
      <c r="C49" s="129">
        <f>Sheet2!N49</f>
        <v>4500</v>
      </c>
      <c r="D49" s="128">
        <f>Sheet2!O49</f>
        <v>14</v>
      </c>
      <c r="E49" s="129">
        <f>Sheet2!P49</f>
        <v>0</v>
      </c>
      <c r="F49" s="128">
        <f>Sheet2!T49</f>
        <v>36</v>
      </c>
      <c r="G49" s="129">
        <f>Sheet2!U49</f>
        <v>12460</v>
      </c>
      <c r="H49" s="134">
        <f t="shared" si="0"/>
        <v>68</v>
      </c>
      <c r="S49">
        <f t="shared" si="1"/>
        <v>68</v>
      </c>
      <c r="T49">
        <f t="shared" si="2"/>
        <v>75</v>
      </c>
      <c r="U49">
        <f t="shared" si="3"/>
        <v>68.000749999999996</v>
      </c>
      <c r="V49">
        <f t="shared" si="4"/>
        <v>68</v>
      </c>
    </row>
    <row r="50" spans="1:22" ht="15.75" x14ac:dyDescent="0.2">
      <c r="A50" s="127" t="str">
        <f>Sheet2!L50</f>
        <v>Karvaš Kamil</v>
      </c>
      <c r="B50" s="128">
        <f>Sheet2!M50</f>
        <v>12</v>
      </c>
      <c r="C50" s="129">
        <f>Sheet2!N50</f>
        <v>4940</v>
      </c>
      <c r="D50" s="128">
        <f>Sheet2!O50</f>
        <v>2</v>
      </c>
      <c r="E50" s="129">
        <f>Sheet2!P50</f>
        <v>8590</v>
      </c>
      <c r="F50" s="128">
        <f>Sheet2!T50</f>
        <v>25</v>
      </c>
      <c r="G50" s="129">
        <f>Sheet2!U50</f>
        <v>19170</v>
      </c>
      <c r="H50" s="134">
        <f t="shared" si="0"/>
        <v>49</v>
      </c>
      <c r="S50">
        <f t="shared" si="1"/>
        <v>48</v>
      </c>
      <c r="T50">
        <f t="shared" si="2"/>
        <v>67</v>
      </c>
      <c r="U50">
        <f t="shared" si="3"/>
        <v>48.00067</v>
      </c>
      <c r="V50">
        <f t="shared" si="4"/>
        <v>49</v>
      </c>
    </row>
    <row r="51" spans="1:22" ht="15.75" x14ac:dyDescent="0.2">
      <c r="A51" s="127" t="str">
        <f>Sheet2!L51</f>
        <v>Kurcsik Attila</v>
      </c>
      <c r="B51" s="128">
        <f>Sheet2!M51</f>
        <v>8</v>
      </c>
      <c r="C51" s="129">
        <f>Sheet2!N51</f>
        <v>8060</v>
      </c>
      <c r="D51" s="128">
        <f>Sheet2!O51</f>
        <v>9</v>
      </c>
      <c r="E51" s="129">
        <f>Sheet2!P51</f>
        <v>8260</v>
      </c>
      <c r="F51" s="128">
        <f>Sheet2!T51</f>
        <v>24</v>
      </c>
      <c r="G51" s="129">
        <f>Sheet2!U51</f>
        <v>26720</v>
      </c>
      <c r="H51" s="134">
        <f t="shared" si="0"/>
        <v>46</v>
      </c>
      <c r="S51">
        <f t="shared" si="1"/>
        <v>45</v>
      </c>
      <c r="T51">
        <f t="shared" si="2"/>
        <v>44</v>
      </c>
      <c r="U51">
        <f t="shared" si="3"/>
        <v>45.000439999999998</v>
      </c>
      <c r="V51">
        <f t="shared" si="4"/>
        <v>46</v>
      </c>
    </row>
    <row r="52" spans="1:22" ht="15.75" x14ac:dyDescent="0.2">
      <c r="A52" s="127" t="str">
        <f>Sheet2!L52</f>
        <v>Beke Zoltán</v>
      </c>
      <c r="B52" s="128">
        <f>Sheet2!M52</f>
        <v>3</v>
      </c>
      <c r="C52" s="129">
        <f>Sheet2!N52</f>
        <v>15870</v>
      </c>
      <c r="D52" s="128">
        <f>Sheet2!O52</f>
        <v>8</v>
      </c>
      <c r="E52" s="129">
        <f>Sheet2!P52</f>
        <v>10040</v>
      </c>
      <c r="F52" s="128">
        <f>Sheet2!T52</f>
        <v>17</v>
      </c>
      <c r="G52" s="129">
        <f>Sheet2!U52</f>
        <v>39080</v>
      </c>
      <c r="H52" s="134">
        <f t="shared" si="0"/>
        <v>29</v>
      </c>
      <c r="S52">
        <f t="shared" si="1"/>
        <v>29</v>
      </c>
      <c r="T52">
        <f t="shared" si="2"/>
        <v>21</v>
      </c>
      <c r="U52">
        <f t="shared" si="3"/>
        <v>29.000209999999999</v>
      </c>
      <c r="V52">
        <f t="shared" si="4"/>
        <v>29</v>
      </c>
    </row>
    <row r="53" spans="1:22" ht="15.75" x14ac:dyDescent="0.2">
      <c r="A53" s="127" t="str">
        <f>Sheet2!L53</f>
        <v>Jamborek Tomáš</v>
      </c>
      <c r="B53" s="128">
        <f>Sheet2!M53</f>
        <v>6</v>
      </c>
      <c r="C53" s="129">
        <f>Sheet2!N53</f>
        <v>9670</v>
      </c>
      <c r="D53" s="128">
        <f>Sheet2!O53</f>
        <v>1</v>
      </c>
      <c r="E53" s="129">
        <f>Sheet2!P53</f>
        <v>11800</v>
      </c>
      <c r="F53" s="128">
        <f>Sheet2!T53</f>
        <v>14</v>
      </c>
      <c r="G53" s="129">
        <f>Sheet2!U53</f>
        <v>34270</v>
      </c>
      <c r="H53" s="134">
        <f t="shared" si="0"/>
        <v>22</v>
      </c>
      <c r="S53">
        <f t="shared" si="1"/>
        <v>21</v>
      </c>
      <c r="T53">
        <f t="shared" si="2"/>
        <v>29</v>
      </c>
      <c r="U53">
        <f t="shared" si="3"/>
        <v>21.00029</v>
      </c>
      <c r="V53">
        <f t="shared" si="4"/>
        <v>22</v>
      </c>
    </row>
    <row r="54" spans="1:22" ht="15.75" x14ac:dyDescent="0.2">
      <c r="A54" s="127" t="str">
        <f>Sheet2!L54</f>
        <v>Hirjak Miroslav</v>
      </c>
      <c r="B54" s="128">
        <f>Sheet2!M54</f>
        <v>10</v>
      </c>
      <c r="C54" s="129">
        <f>Sheet2!N54</f>
        <v>10070</v>
      </c>
      <c r="D54" s="128">
        <f>Sheet2!O54</f>
        <v>9</v>
      </c>
      <c r="E54" s="129">
        <f>Sheet2!P54</f>
        <v>6310</v>
      </c>
      <c r="F54" s="128">
        <f>Sheet2!T54</f>
        <v>23</v>
      </c>
      <c r="G54" s="129">
        <f>Sheet2!U54</f>
        <v>33370</v>
      </c>
      <c r="H54" s="134">
        <f t="shared" si="0"/>
        <v>40</v>
      </c>
      <c r="S54">
        <f t="shared" si="1"/>
        <v>40</v>
      </c>
      <c r="T54">
        <f t="shared" si="2"/>
        <v>30</v>
      </c>
      <c r="U54">
        <f t="shared" si="3"/>
        <v>40.000300000000003</v>
      </c>
      <c r="V54">
        <f t="shared" si="4"/>
        <v>40</v>
      </c>
    </row>
    <row r="55" spans="1:22" ht="15.75" x14ac:dyDescent="0.2">
      <c r="A55" s="127" t="str">
        <f>Sheet2!L55</f>
        <v>Buchan Vladimír</v>
      </c>
      <c r="B55" s="128">
        <f>Sheet2!M55</f>
        <v>1</v>
      </c>
      <c r="C55" s="129">
        <f>Sheet2!N55</f>
        <v>17600</v>
      </c>
      <c r="D55" s="128">
        <f>Sheet2!O55</f>
        <v>6</v>
      </c>
      <c r="E55" s="129">
        <f>Sheet2!P55</f>
        <v>9565</v>
      </c>
      <c r="F55" s="128">
        <f>Sheet2!T55</f>
        <v>15</v>
      </c>
      <c r="G55" s="129">
        <f>Sheet2!U55</f>
        <v>39725</v>
      </c>
      <c r="H55" s="134">
        <f t="shared" si="0"/>
        <v>25</v>
      </c>
      <c r="S55">
        <f t="shared" si="1"/>
        <v>25</v>
      </c>
      <c r="T55">
        <f t="shared" si="2"/>
        <v>18</v>
      </c>
      <c r="U55">
        <f t="shared" si="3"/>
        <v>25.00018</v>
      </c>
      <c r="V55">
        <f t="shared" si="4"/>
        <v>25</v>
      </c>
    </row>
    <row r="56" spans="1:22" ht="15.75" x14ac:dyDescent="0.2">
      <c r="A56" s="127" t="str">
        <f>Sheet2!L56</f>
        <v>Kasan Andrej</v>
      </c>
      <c r="B56" s="128">
        <f>Sheet2!M56</f>
        <v>13</v>
      </c>
      <c r="C56" s="129">
        <f>Sheet2!N56</f>
        <v>5160</v>
      </c>
      <c r="D56" s="128">
        <f>Sheet2!O56</f>
        <v>12</v>
      </c>
      <c r="E56" s="129">
        <f>Sheet2!P56</f>
        <v>6280</v>
      </c>
      <c r="F56" s="128">
        <f>Sheet2!T56</f>
        <v>1025</v>
      </c>
      <c r="G56" s="129">
        <f>Sheet2!U56</f>
        <v>12440</v>
      </c>
      <c r="H56" s="134">
        <f t="shared" si="0"/>
        <v>92</v>
      </c>
      <c r="S56">
        <f t="shared" si="1"/>
        <v>92</v>
      </c>
      <c r="T56">
        <f t="shared" si="2"/>
        <v>76</v>
      </c>
      <c r="U56">
        <f t="shared" si="3"/>
        <v>92.00076</v>
      </c>
      <c r="V56">
        <f t="shared" si="4"/>
        <v>92</v>
      </c>
    </row>
    <row r="57" spans="1:22" ht="15.75" x14ac:dyDescent="0.2">
      <c r="A57" s="127" t="str">
        <f>Sheet2!L57</f>
        <v>Tuka František</v>
      </c>
      <c r="B57" s="128">
        <f>Sheet2!M57</f>
        <v>1</v>
      </c>
      <c r="C57" s="129">
        <f>Sheet2!N57</f>
        <v>13420</v>
      </c>
      <c r="D57" s="128">
        <f>Sheet2!O57</f>
        <v>10</v>
      </c>
      <c r="E57" s="129">
        <f>Sheet2!P57</f>
        <v>4305</v>
      </c>
      <c r="F57" s="128">
        <f>Sheet2!T57</f>
        <v>19</v>
      </c>
      <c r="G57" s="129">
        <f>Sheet2!U57</f>
        <v>27625</v>
      </c>
      <c r="H57" s="134">
        <f t="shared" si="0"/>
        <v>35</v>
      </c>
      <c r="S57">
        <f t="shared" si="1"/>
        <v>33</v>
      </c>
      <c r="T57">
        <f t="shared" si="2"/>
        <v>41</v>
      </c>
      <c r="U57">
        <f t="shared" si="3"/>
        <v>33.000410000000002</v>
      </c>
      <c r="V57">
        <f t="shared" si="4"/>
        <v>35</v>
      </c>
    </row>
    <row r="58" spans="1:22" ht="15.75" x14ac:dyDescent="0.2">
      <c r="A58" s="127" t="str">
        <f>Sheet2!L58</f>
        <v>Psota Igor</v>
      </c>
      <c r="B58" s="128">
        <f>Sheet2!M58</f>
        <v>6</v>
      </c>
      <c r="C58" s="129">
        <f>Sheet2!N58</f>
        <v>12720</v>
      </c>
      <c r="D58" s="128">
        <f>Sheet2!O58</f>
        <v>1</v>
      </c>
      <c r="E58" s="129">
        <f>Sheet2!P58</f>
        <v>19530</v>
      </c>
      <c r="F58" s="128">
        <f>Sheet2!T58</f>
        <v>9</v>
      </c>
      <c r="G58" s="129">
        <f>Sheet2!U58</f>
        <v>49150</v>
      </c>
      <c r="H58" s="134">
        <f t="shared" si="0"/>
        <v>9</v>
      </c>
      <c r="S58">
        <f t="shared" si="1"/>
        <v>9</v>
      </c>
      <c r="T58">
        <f t="shared" si="2"/>
        <v>9</v>
      </c>
      <c r="U58">
        <f t="shared" si="3"/>
        <v>9.0000900000000001</v>
      </c>
      <c r="V58">
        <f t="shared" si="4"/>
        <v>9</v>
      </c>
    </row>
    <row r="59" spans="1:22" ht="15.75" x14ac:dyDescent="0.2">
      <c r="A59" s="127" t="str">
        <f>Sheet2!L59</f>
        <v>Šulci Marián</v>
      </c>
      <c r="B59" s="128">
        <f>Sheet2!M59</f>
        <v>4</v>
      </c>
      <c r="C59" s="129">
        <f>Sheet2!N59</f>
        <v>15860</v>
      </c>
      <c r="D59" s="128">
        <f>Sheet2!O59</f>
        <v>5</v>
      </c>
      <c r="E59" s="129">
        <f>Sheet2!P59</f>
        <v>12390</v>
      </c>
      <c r="F59" s="128">
        <f>Sheet2!T59</f>
        <v>15</v>
      </c>
      <c r="G59" s="129">
        <f>Sheet2!U59</f>
        <v>38780</v>
      </c>
      <c r="H59" s="134">
        <f t="shared" si="0"/>
        <v>26</v>
      </c>
      <c r="S59">
        <f t="shared" si="1"/>
        <v>25</v>
      </c>
      <c r="T59">
        <f t="shared" si="2"/>
        <v>22</v>
      </c>
      <c r="U59">
        <f t="shared" si="3"/>
        <v>25.000219999999999</v>
      </c>
      <c r="V59">
        <f t="shared" si="4"/>
        <v>26</v>
      </c>
    </row>
    <row r="60" spans="1:22" ht="15.75" x14ac:dyDescent="0.2">
      <c r="A60" s="127" t="str">
        <f>Sheet2!L60</f>
        <v>B</v>
      </c>
      <c r="B60" s="128">
        <f>Sheet2!M60</f>
        <v>28</v>
      </c>
      <c r="C60" s="129">
        <f>Sheet2!N60</f>
        <v>-1</v>
      </c>
      <c r="D60" s="128">
        <f>Sheet2!O60</f>
        <v>28</v>
      </c>
      <c r="E60" s="129">
        <f>Sheet2!P60</f>
        <v>-1</v>
      </c>
      <c r="F60" s="128">
        <f>Sheet2!T60</f>
        <v>84</v>
      </c>
      <c r="G60" s="129">
        <f>Sheet2!U60</f>
        <v>-3</v>
      </c>
      <c r="H60" s="134">
        <f t="shared" si="0"/>
        <v>69</v>
      </c>
      <c r="S60">
        <f t="shared" si="1"/>
        <v>69</v>
      </c>
      <c r="T60">
        <f t="shared" si="2"/>
        <v>78</v>
      </c>
      <c r="U60">
        <f t="shared" si="3"/>
        <v>69.000780000000006</v>
      </c>
      <c r="V60">
        <f t="shared" si="4"/>
        <v>69</v>
      </c>
    </row>
    <row r="61" spans="1:22" ht="15.75" x14ac:dyDescent="0.2">
      <c r="A61" s="127" t="str">
        <f>Sheet2!L61</f>
        <v>F</v>
      </c>
      <c r="B61" s="128">
        <f>Sheet2!M61</f>
        <v>28</v>
      </c>
      <c r="C61" s="129">
        <f>Sheet2!N61</f>
        <v>-1</v>
      </c>
      <c r="D61" s="128">
        <f>Sheet2!O61</f>
        <v>28</v>
      </c>
      <c r="E61" s="129">
        <f>Sheet2!P61</f>
        <v>-1</v>
      </c>
      <c r="F61" s="128">
        <f>Sheet2!T61</f>
        <v>84</v>
      </c>
      <c r="G61" s="129">
        <f>Sheet2!U61</f>
        <v>-3</v>
      </c>
      <c r="H61" s="134">
        <f t="shared" si="0"/>
        <v>69</v>
      </c>
      <c r="S61">
        <f t="shared" si="1"/>
        <v>69</v>
      </c>
      <c r="T61">
        <f t="shared" si="2"/>
        <v>78</v>
      </c>
      <c r="U61">
        <f t="shared" si="3"/>
        <v>69.000780000000006</v>
      </c>
      <c r="V61">
        <f t="shared" si="4"/>
        <v>69</v>
      </c>
    </row>
    <row r="62" spans="1:22" ht="15.75" x14ac:dyDescent="0.2">
      <c r="A62" s="127" t="str">
        <f>Sheet2!L62</f>
        <v>K</v>
      </c>
      <c r="B62" s="128">
        <f>Sheet2!M62</f>
        <v>28</v>
      </c>
      <c r="C62" s="129">
        <f>Sheet2!N62</f>
        <v>-1</v>
      </c>
      <c r="D62" s="128">
        <f>Sheet2!O62</f>
        <v>28</v>
      </c>
      <c r="E62" s="129">
        <f>Sheet2!P62</f>
        <v>-1</v>
      </c>
      <c r="F62" s="128">
        <f>Sheet2!T62</f>
        <v>84</v>
      </c>
      <c r="G62" s="129">
        <f>Sheet2!U62</f>
        <v>-3</v>
      </c>
      <c r="H62" s="134">
        <f t="shared" si="0"/>
        <v>69</v>
      </c>
      <c r="S62">
        <f t="shared" si="1"/>
        <v>69</v>
      </c>
      <c r="T62">
        <f t="shared" si="2"/>
        <v>78</v>
      </c>
      <c r="U62">
        <f t="shared" si="3"/>
        <v>69.000780000000006</v>
      </c>
      <c r="V62">
        <f t="shared" si="4"/>
        <v>69</v>
      </c>
    </row>
    <row r="63" spans="1:22" ht="15.75" x14ac:dyDescent="0.2">
      <c r="A63" s="127" t="str">
        <f>Sheet2!L63</f>
        <v>N</v>
      </c>
      <c r="B63" s="128">
        <f>Sheet2!M63</f>
        <v>28</v>
      </c>
      <c r="C63" s="129">
        <f>Sheet2!N63</f>
        <v>-1</v>
      </c>
      <c r="D63" s="128">
        <f>Sheet2!O63</f>
        <v>28</v>
      </c>
      <c r="E63" s="129">
        <f>Sheet2!P63</f>
        <v>-1</v>
      </c>
      <c r="F63" s="128">
        <f>Sheet2!T63</f>
        <v>84</v>
      </c>
      <c r="G63" s="129">
        <f>Sheet2!U63</f>
        <v>-3</v>
      </c>
      <c r="H63" s="134">
        <f t="shared" si="0"/>
        <v>69</v>
      </c>
      <c r="S63">
        <f t="shared" si="1"/>
        <v>69</v>
      </c>
      <c r="T63">
        <f t="shared" si="2"/>
        <v>78</v>
      </c>
      <c r="U63">
        <f t="shared" si="3"/>
        <v>69.000780000000006</v>
      </c>
      <c r="V63">
        <f t="shared" si="4"/>
        <v>69</v>
      </c>
    </row>
    <row r="64" spans="1:22" ht="15.75" x14ac:dyDescent="0.2">
      <c r="A64" s="127" t="str">
        <f>Sheet2!L64</f>
        <v>S</v>
      </c>
      <c r="B64" s="128">
        <f>Sheet2!M64</f>
        <v>28</v>
      </c>
      <c r="C64" s="129">
        <f>Sheet2!N64</f>
        <v>-1</v>
      </c>
      <c r="D64" s="128">
        <f>Sheet2!O64</f>
        <v>28</v>
      </c>
      <c r="E64" s="129">
        <f>Sheet2!P64</f>
        <v>-1</v>
      </c>
      <c r="F64" s="128">
        <f>Sheet2!T64</f>
        <v>84</v>
      </c>
      <c r="G64" s="129">
        <f>Sheet2!U64</f>
        <v>-3</v>
      </c>
      <c r="H64" s="134">
        <f t="shared" si="0"/>
        <v>69</v>
      </c>
      <c r="S64">
        <f t="shared" si="1"/>
        <v>69</v>
      </c>
      <c r="T64">
        <f t="shared" si="2"/>
        <v>78</v>
      </c>
      <c r="U64">
        <f t="shared" si="3"/>
        <v>69.000780000000006</v>
      </c>
      <c r="V64">
        <f t="shared" si="4"/>
        <v>69</v>
      </c>
    </row>
    <row r="65" spans="1:22" ht="15.75" x14ac:dyDescent="0.2">
      <c r="A65" s="127" t="str">
        <f>Sheet2!L65</f>
        <v>Pilek Patrik</v>
      </c>
      <c r="B65" s="128">
        <f>Sheet2!M65</f>
        <v>1</v>
      </c>
      <c r="C65" s="129">
        <f>Sheet2!N65</f>
        <v>21500</v>
      </c>
      <c r="D65" s="128">
        <f>Sheet2!O65</f>
        <v>1</v>
      </c>
      <c r="E65" s="129">
        <f>Sheet2!P65</f>
        <v>12760</v>
      </c>
      <c r="F65" s="128">
        <f>Sheet2!T65</f>
        <v>5</v>
      </c>
      <c r="G65" s="129">
        <f>Sheet2!U65</f>
        <v>51610</v>
      </c>
      <c r="H65" s="134">
        <f t="shared" si="0"/>
        <v>4</v>
      </c>
      <c r="S65">
        <f t="shared" si="1"/>
        <v>1</v>
      </c>
      <c r="T65">
        <f t="shared" si="2"/>
        <v>7</v>
      </c>
      <c r="U65">
        <f t="shared" si="3"/>
        <v>1.00007</v>
      </c>
      <c r="V65">
        <f t="shared" si="4"/>
        <v>4</v>
      </c>
    </row>
    <row r="66" spans="1:22" ht="15.75" x14ac:dyDescent="0.2">
      <c r="A66" s="127" t="str">
        <f>Sheet2!L66</f>
        <v>Smaha Jiří</v>
      </c>
      <c r="B66" s="128">
        <f>Sheet2!M66</f>
        <v>7</v>
      </c>
      <c r="C66" s="129">
        <f>Sheet2!N66</f>
        <v>8150</v>
      </c>
      <c r="D66" s="128">
        <f>Sheet2!O66</f>
        <v>11</v>
      </c>
      <c r="E66" s="129">
        <f>Sheet2!P66</f>
        <v>3730</v>
      </c>
      <c r="F66" s="128">
        <f>Sheet2!T66</f>
        <v>1018</v>
      </c>
      <c r="G66" s="129">
        <f>Sheet2!U66</f>
        <v>12880</v>
      </c>
      <c r="H66" s="134">
        <f t="shared" si="0"/>
        <v>87</v>
      </c>
      <c r="S66">
        <f t="shared" si="1"/>
        <v>87</v>
      </c>
      <c r="T66">
        <f t="shared" si="2"/>
        <v>74</v>
      </c>
      <c r="U66">
        <f t="shared" si="3"/>
        <v>87.000739999999993</v>
      </c>
      <c r="V66">
        <f t="shared" si="4"/>
        <v>87</v>
      </c>
    </row>
    <row r="67" spans="1:22" ht="15.75" x14ac:dyDescent="0.2">
      <c r="A67" s="127" t="str">
        <f>Sheet2!L67</f>
        <v>Almási Tibor</v>
      </c>
      <c r="B67" s="128">
        <f>Sheet2!M67</f>
        <v>1</v>
      </c>
      <c r="C67" s="129">
        <f>Sheet2!N67</f>
        <v>17310</v>
      </c>
      <c r="D67" s="128">
        <f>Sheet2!O67</f>
        <v>1</v>
      </c>
      <c r="E67" s="129">
        <f>Sheet2!P67</f>
        <v>11180</v>
      </c>
      <c r="F67" s="128">
        <f>Sheet2!T67</f>
        <v>5</v>
      </c>
      <c r="G67" s="129">
        <f>Sheet2!U67</f>
        <v>45540</v>
      </c>
      <c r="H67" s="134">
        <f t="shared" si="0"/>
        <v>5</v>
      </c>
      <c r="S67">
        <f t="shared" si="1"/>
        <v>1</v>
      </c>
      <c r="T67">
        <f t="shared" si="2"/>
        <v>10</v>
      </c>
      <c r="U67">
        <f t="shared" si="3"/>
        <v>1.0001</v>
      </c>
      <c r="V67">
        <f t="shared" si="4"/>
        <v>5</v>
      </c>
    </row>
    <row r="68" spans="1:22" ht="15.75" x14ac:dyDescent="0.2">
      <c r="A68" s="127" t="str">
        <f>Sheet2!L68</f>
        <v>Filák František</v>
      </c>
      <c r="B68" s="128">
        <f>Sheet2!M68</f>
        <v>2</v>
      </c>
      <c r="C68" s="129">
        <f>Sheet2!N68</f>
        <v>14490</v>
      </c>
      <c r="D68" s="128">
        <f>Sheet2!O68</f>
        <v>3</v>
      </c>
      <c r="E68" s="129">
        <f>Sheet2!P68</f>
        <v>8745</v>
      </c>
      <c r="F68" s="128">
        <f>Sheet2!T68</f>
        <v>9</v>
      </c>
      <c r="G68" s="129">
        <f>Sheet2!U68</f>
        <v>40455</v>
      </c>
      <c r="H68" s="134">
        <f t="shared" si="0"/>
        <v>10</v>
      </c>
      <c r="S68">
        <f t="shared" si="1"/>
        <v>9</v>
      </c>
      <c r="T68">
        <f t="shared" si="2"/>
        <v>15</v>
      </c>
      <c r="U68">
        <f t="shared" si="3"/>
        <v>9.0001499999999997</v>
      </c>
      <c r="V68">
        <f t="shared" si="4"/>
        <v>10</v>
      </c>
    </row>
    <row r="69" spans="1:22" ht="15.75" x14ac:dyDescent="0.2">
      <c r="A69" s="127" t="str">
        <f>Sheet2!L69</f>
        <v>Kopinec David</v>
      </c>
      <c r="B69" s="128">
        <f>Sheet2!M69</f>
        <v>2</v>
      </c>
      <c r="C69" s="129">
        <f>Sheet2!N69</f>
        <v>16700</v>
      </c>
      <c r="D69" s="128">
        <f>Sheet2!O69</f>
        <v>2</v>
      </c>
      <c r="E69" s="129">
        <f>Sheet2!P69</f>
        <v>11090</v>
      </c>
      <c r="F69" s="128">
        <f>Sheet2!T69</f>
        <v>6</v>
      </c>
      <c r="G69" s="129">
        <f>Sheet2!U69</f>
        <v>51740</v>
      </c>
      <c r="H69" s="134">
        <f t="shared" ref="H69:H96" si="5">V69</f>
        <v>7</v>
      </c>
      <c r="S69">
        <f t="shared" si="1"/>
        <v>6</v>
      </c>
      <c r="T69">
        <f t="shared" si="2"/>
        <v>5</v>
      </c>
      <c r="U69">
        <f t="shared" si="3"/>
        <v>6.0000499999999999</v>
      </c>
      <c r="V69">
        <f t="shared" si="4"/>
        <v>7</v>
      </c>
    </row>
    <row r="70" spans="1:22" ht="15.75" x14ac:dyDescent="0.2">
      <c r="A70" s="127" t="str">
        <f>Sheet2!L70</f>
        <v>Vanya József</v>
      </c>
      <c r="B70" s="128">
        <f>Sheet2!M70</f>
        <v>4</v>
      </c>
      <c r="C70" s="129">
        <f>Sheet2!N70</f>
        <v>10610</v>
      </c>
      <c r="D70" s="128">
        <f>Sheet2!O70</f>
        <v>12</v>
      </c>
      <c r="E70" s="129">
        <f>Sheet2!P70</f>
        <v>4510</v>
      </c>
      <c r="F70" s="128">
        <f>Sheet2!T70</f>
        <v>29</v>
      </c>
      <c r="G70" s="129">
        <f>Sheet2!U70</f>
        <v>19700</v>
      </c>
      <c r="H70" s="134">
        <f t="shared" si="5"/>
        <v>61</v>
      </c>
      <c r="S70">
        <f t="shared" ref="S70:S96" si="6">RANK(F70,$F$5:$F$96,1)</f>
        <v>58</v>
      </c>
      <c r="T70">
        <f t="shared" ref="T70:T96" si="7">RANK(G70,$G$5:$G$96,0)</f>
        <v>65</v>
      </c>
      <c r="U70">
        <f t="shared" ref="U70:U96" si="8">S70+0.00001*T70</f>
        <v>58.00065</v>
      </c>
      <c r="V70">
        <f t="shared" ref="V70:V96" si="9">RANK(U70,$U$5:$U$96,1)</f>
        <v>61</v>
      </c>
    </row>
    <row r="71" spans="1:22" ht="15.75" x14ac:dyDescent="0.2">
      <c r="A71" s="127" t="str">
        <f>Sheet2!L71</f>
        <v>Vajdulák Leonard</v>
      </c>
      <c r="B71" s="128">
        <f>Sheet2!M71</f>
        <v>13</v>
      </c>
      <c r="C71" s="129">
        <f>Sheet2!N71</f>
        <v>4250</v>
      </c>
      <c r="D71" s="128">
        <f>Sheet2!O71</f>
        <v>8</v>
      </c>
      <c r="E71" s="129">
        <f>Sheet2!P71</f>
        <v>6530</v>
      </c>
      <c r="F71" s="128">
        <f>Sheet2!T71</f>
        <v>23</v>
      </c>
      <c r="G71" s="129">
        <f>Sheet2!U71</f>
        <v>22660</v>
      </c>
      <c r="H71" s="134">
        <f t="shared" si="5"/>
        <v>44</v>
      </c>
      <c r="S71">
        <f t="shared" si="6"/>
        <v>40</v>
      </c>
      <c r="T71">
        <f t="shared" si="7"/>
        <v>58</v>
      </c>
      <c r="U71">
        <f t="shared" si="8"/>
        <v>40.000579999999999</v>
      </c>
      <c r="V71">
        <f t="shared" si="9"/>
        <v>44</v>
      </c>
    </row>
    <row r="72" spans="1:22" ht="15.75" x14ac:dyDescent="0.2">
      <c r="A72" s="127" t="str">
        <f>Sheet2!L72</f>
        <v>Rovenský Denis</v>
      </c>
      <c r="B72" s="128">
        <f>Sheet2!M72</f>
        <v>3</v>
      </c>
      <c r="C72" s="129">
        <f>Sheet2!N72</f>
        <v>14800</v>
      </c>
      <c r="D72" s="128">
        <f>Sheet2!O72</f>
        <v>1</v>
      </c>
      <c r="E72" s="129">
        <f>Sheet2!P72</f>
        <v>21250</v>
      </c>
      <c r="F72" s="128">
        <f>Sheet2!T72</f>
        <v>5</v>
      </c>
      <c r="G72" s="129">
        <f>Sheet2!U72</f>
        <v>62780</v>
      </c>
      <c r="H72" s="134">
        <f t="shared" si="5"/>
        <v>1</v>
      </c>
      <c r="S72">
        <f t="shared" si="6"/>
        <v>1</v>
      </c>
      <c r="T72">
        <f t="shared" si="7"/>
        <v>1</v>
      </c>
      <c r="U72">
        <f t="shared" si="8"/>
        <v>1.0000100000000001</v>
      </c>
      <c r="V72">
        <f t="shared" si="9"/>
        <v>1</v>
      </c>
    </row>
    <row r="73" spans="1:22" ht="15.75" x14ac:dyDescent="0.2">
      <c r="A73" s="127" t="str">
        <f>Sheet2!L73</f>
        <v>Kiss Rudolf</v>
      </c>
      <c r="B73" s="128">
        <f>Sheet2!M73</f>
        <v>5</v>
      </c>
      <c r="C73" s="129">
        <f>Sheet2!N73</f>
        <v>9810</v>
      </c>
      <c r="D73" s="128">
        <f>Sheet2!O73</f>
        <v>7</v>
      </c>
      <c r="E73" s="129">
        <f>Sheet2!P73</f>
        <v>5600</v>
      </c>
      <c r="F73" s="128">
        <f>Sheet2!T73</f>
        <v>23</v>
      </c>
      <c r="G73" s="129">
        <f>Sheet2!U73</f>
        <v>23390</v>
      </c>
      <c r="H73" s="134">
        <f t="shared" si="5"/>
        <v>43</v>
      </c>
      <c r="S73">
        <f t="shared" si="6"/>
        <v>40</v>
      </c>
      <c r="T73">
        <f t="shared" si="7"/>
        <v>57</v>
      </c>
      <c r="U73">
        <f t="shared" si="8"/>
        <v>40.000570000000003</v>
      </c>
      <c r="V73">
        <f t="shared" si="9"/>
        <v>43</v>
      </c>
    </row>
    <row r="74" spans="1:22" ht="15.75" x14ac:dyDescent="0.2">
      <c r="A74" s="127" t="str">
        <f>Sheet2!L74</f>
        <v>Beniš Peter</v>
      </c>
      <c r="B74" s="128">
        <f>Sheet2!M74</f>
        <v>6</v>
      </c>
      <c r="C74" s="129">
        <f>Sheet2!N74</f>
        <v>12240</v>
      </c>
      <c r="D74" s="128">
        <f>Sheet2!O74</f>
        <v>9</v>
      </c>
      <c r="E74" s="129">
        <f>Sheet2!P74</f>
        <v>9820</v>
      </c>
      <c r="F74" s="128">
        <f>Sheet2!T74</f>
        <v>26</v>
      </c>
      <c r="G74" s="129">
        <f>Sheet2!U74</f>
        <v>32860</v>
      </c>
      <c r="H74" s="134">
        <f t="shared" si="5"/>
        <v>50</v>
      </c>
      <c r="S74">
        <f t="shared" si="6"/>
        <v>50</v>
      </c>
      <c r="T74">
        <f t="shared" si="7"/>
        <v>32</v>
      </c>
      <c r="U74">
        <f t="shared" si="8"/>
        <v>50.000320000000002</v>
      </c>
      <c r="V74">
        <f t="shared" si="9"/>
        <v>50</v>
      </c>
    </row>
    <row r="75" spans="1:22" ht="15.75" x14ac:dyDescent="0.2">
      <c r="A75" s="127" t="str">
        <f>Sheet2!L75</f>
        <v>Sárai Štefan</v>
      </c>
      <c r="B75" s="128">
        <f>Sheet2!M75</f>
        <v>12</v>
      </c>
      <c r="C75" s="129">
        <f>Sheet2!N75</f>
        <v>5360</v>
      </c>
      <c r="D75" s="128">
        <f>Sheet2!O75</f>
        <v>7</v>
      </c>
      <c r="E75" s="129">
        <f>Sheet2!P75</f>
        <v>10400</v>
      </c>
      <c r="F75" s="128">
        <f>Sheet2!T75</f>
        <v>29</v>
      </c>
      <c r="G75" s="129">
        <f>Sheet2!U75</f>
        <v>20760</v>
      </c>
      <c r="H75" s="134">
        <f t="shared" si="5"/>
        <v>58</v>
      </c>
      <c r="S75">
        <f t="shared" si="6"/>
        <v>58</v>
      </c>
      <c r="T75">
        <f t="shared" si="7"/>
        <v>62</v>
      </c>
      <c r="U75">
        <f t="shared" si="8"/>
        <v>58.000619999999998</v>
      </c>
      <c r="V75">
        <f t="shared" si="9"/>
        <v>58</v>
      </c>
    </row>
    <row r="76" spans="1:22" ht="15.75" x14ac:dyDescent="0.2">
      <c r="A76" s="127" t="str">
        <f>Sheet2!L76</f>
        <v>Szücs Ákos</v>
      </c>
      <c r="B76" s="128">
        <f>Sheet2!M76</f>
        <v>12</v>
      </c>
      <c r="C76" s="129">
        <f>Sheet2!N76</f>
        <v>6250</v>
      </c>
      <c r="D76" s="128">
        <f>Sheet2!O76</f>
        <v>1000</v>
      </c>
      <c r="E76" s="129">
        <f>Sheet2!P76</f>
        <v>1000</v>
      </c>
      <c r="F76" s="128">
        <f>Sheet2!T76</f>
        <v>1022</v>
      </c>
      <c r="G76" s="129">
        <f>Sheet2!U76</f>
        <v>14960</v>
      </c>
      <c r="H76" s="134">
        <f t="shared" si="5"/>
        <v>91</v>
      </c>
      <c r="S76">
        <f t="shared" si="6"/>
        <v>91</v>
      </c>
      <c r="T76">
        <f t="shared" si="7"/>
        <v>72</v>
      </c>
      <c r="U76">
        <f t="shared" si="8"/>
        <v>91.000720000000001</v>
      </c>
      <c r="V76">
        <f t="shared" si="9"/>
        <v>91</v>
      </c>
    </row>
    <row r="77" spans="1:22" ht="15.75" x14ac:dyDescent="0.2">
      <c r="A77" s="127" t="str">
        <f>Sheet2!L77</f>
        <v>Kovalkovič Gabriel</v>
      </c>
      <c r="B77" s="128">
        <f>Sheet2!M77</f>
        <v>10</v>
      </c>
      <c r="C77" s="129">
        <f>Sheet2!N77</f>
        <v>7260</v>
      </c>
      <c r="D77" s="128">
        <f>Sheet2!O77</f>
        <v>11</v>
      </c>
      <c r="E77" s="129">
        <f>Sheet2!P77</f>
        <v>5155</v>
      </c>
      <c r="F77" s="128">
        <f>Sheet2!T77</f>
        <v>34</v>
      </c>
      <c r="G77" s="129">
        <f>Sheet2!U77</f>
        <v>16185</v>
      </c>
      <c r="H77" s="134">
        <f t="shared" si="5"/>
        <v>67</v>
      </c>
      <c r="S77">
        <f t="shared" si="6"/>
        <v>66</v>
      </c>
      <c r="T77">
        <f t="shared" si="7"/>
        <v>69</v>
      </c>
      <c r="U77">
        <f t="shared" si="8"/>
        <v>66.000690000000006</v>
      </c>
      <c r="V77">
        <f t="shared" si="9"/>
        <v>67</v>
      </c>
    </row>
    <row r="78" spans="1:22" ht="15.75" x14ac:dyDescent="0.2">
      <c r="A78" s="127" t="str">
        <f>Sheet2!L78</f>
        <v>Mórocz Peter</v>
      </c>
      <c r="B78" s="128">
        <f>Sheet2!M78</f>
        <v>13</v>
      </c>
      <c r="C78" s="129">
        <f>Sheet2!N78</f>
        <v>4900</v>
      </c>
      <c r="D78" s="128">
        <f>Sheet2!O78</f>
        <v>8</v>
      </c>
      <c r="E78" s="129">
        <f>Sheet2!P78</f>
        <v>10180</v>
      </c>
      <c r="F78" s="128">
        <f>Sheet2!T78</f>
        <v>1021</v>
      </c>
      <c r="G78" s="129">
        <f>Sheet2!U78</f>
        <v>16080</v>
      </c>
      <c r="H78" s="134">
        <f t="shared" si="5"/>
        <v>90</v>
      </c>
      <c r="S78">
        <f t="shared" si="6"/>
        <v>90</v>
      </c>
      <c r="T78">
        <f t="shared" si="7"/>
        <v>70</v>
      </c>
      <c r="U78">
        <f t="shared" si="8"/>
        <v>90.000699999999995</v>
      </c>
      <c r="V78">
        <f t="shared" si="9"/>
        <v>90</v>
      </c>
    </row>
    <row r="79" spans="1:22" ht="15.75" x14ac:dyDescent="0.2">
      <c r="A79" s="127" t="str">
        <f>Sheet2!L79</f>
        <v>Palinkáš Milan</v>
      </c>
      <c r="B79" s="128">
        <f>Sheet2!M79</f>
        <v>9</v>
      </c>
      <c r="C79" s="129">
        <f>Sheet2!N79</f>
        <v>9100</v>
      </c>
      <c r="D79" s="128">
        <f>Sheet2!O79</f>
        <v>1</v>
      </c>
      <c r="E79" s="129">
        <f>Sheet2!P79</f>
        <v>15070</v>
      </c>
      <c r="F79" s="128">
        <f>Sheet2!T79</f>
        <v>22</v>
      </c>
      <c r="G79" s="129">
        <f>Sheet2!U79</f>
        <v>33090</v>
      </c>
      <c r="H79" s="134">
        <f t="shared" si="5"/>
        <v>37</v>
      </c>
      <c r="S79">
        <f t="shared" si="6"/>
        <v>37</v>
      </c>
      <c r="T79">
        <f t="shared" si="7"/>
        <v>31</v>
      </c>
      <c r="U79">
        <f t="shared" si="8"/>
        <v>37.000309999999999</v>
      </c>
      <c r="V79">
        <f t="shared" si="9"/>
        <v>37</v>
      </c>
    </row>
    <row r="80" spans="1:22" ht="15.75" x14ac:dyDescent="0.2">
      <c r="A80" s="127" t="str">
        <f>Sheet2!L80</f>
        <v>Jarábek Attila</v>
      </c>
      <c r="B80" s="128">
        <f>Sheet2!M80</f>
        <v>6</v>
      </c>
      <c r="C80" s="129">
        <f>Sheet2!N80</f>
        <v>8810</v>
      </c>
      <c r="D80" s="128">
        <f>Sheet2!O80</f>
        <v>13</v>
      </c>
      <c r="E80" s="129">
        <f>Sheet2!P80</f>
        <v>2535</v>
      </c>
      <c r="F80" s="128">
        <f>Sheet2!T80</f>
        <v>25</v>
      </c>
      <c r="G80" s="129">
        <f>Sheet2!U80</f>
        <v>24645</v>
      </c>
      <c r="H80" s="134">
        <f t="shared" si="5"/>
        <v>48</v>
      </c>
      <c r="S80">
        <f t="shared" si="6"/>
        <v>48</v>
      </c>
      <c r="T80">
        <f t="shared" si="7"/>
        <v>52</v>
      </c>
      <c r="U80">
        <f t="shared" si="8"/>
        <v>48.000520000000002</v>
      </c>
      <c r="V80">
        <f t="shared" si="9"/>
        <v>48</v>
      </c>
    </row>
    <row r="81" spans="1:22" ht="15.75" x14ac:dyDescent="0.2">
      <c r="A81" s="127" t="str">
        <f>Sheet2!L81</f>
        <v>Póda András</v>
      </c>
      <c r="B81" s="128">
        <f>Sheet2!M81</f>
        <v>9</v>
      </c>
      <c r="C81" s="129">
        <f>Sheet2!N81</f>
        <v>7590</v>
      </c>
      <c r="D81" s="128">
        <f>Sheet2!O81</f>
        <v>3</v>
      </c>
      <c r="E81" s="129">
        <f>Sheet2!P81</f>
        <v>10120</v>
      </c>
      <c r="F81" s="128">
        <f>Sheet2!T81</f>
        <v>14</v>
      </c>
      <c r="G81" s="129">
        <f>Sheet2!U81</f>
        <v>36590</v>
      </c>
      <c r="H81" s="134">
        <f t="shared" si="5"/>
        <v>21</v>
      </c>
      <c r="S81">
        <f t="shared" si="6"/>
        <v>21</v>
      </c>
      <c r="T81">
        <f t="shared" si="7"/>
        <v>26</v>
      </c>
      <c r="U81">
        <f t="shared" si="8"/>
        <v>21.000260000000001</v>
      </c>
      <c r="V81">
        <f t="shared" si="9"/>
        <v>21</v>
      </c>
    </row>
    <row r="82" spans="1:22" ht="15.75" x14ac:dyDescent="0.2">
      <c r="A82" s="127" t="str">
        <f>Sheet2!L82</f>
        <v>Paksi Nick</v>
      </c>
      <c r="B82" s="128">
        <f>Sheet2!M82</f>
        <v>3</v>
      </c>
      <c r="C82" s="129">
        <f>Sheet2!N82</f>
        <v>13750</v>
      </c>
      <c r="D82" s="128">
        <f>Sheet2!O82</f>
        <v>2</v>
      </c>
      <c r="E82" s="129">
        <f>Sheet2!P82</f>
        <v>10220</v>
      </c>
      <c r="F82" s="128">
        <f>Sheet2!T82</f>
        <v>13</v>
      </c>
      <c r="G82" s="129">
        <f>Sheet2!U82</f>
        <v>32700</v>
      </c>
      <c r="H82" s="134">
        <f t="shared" si="5"/>
        <v>20</v>
      </c>
      <c r="S82">
        <f t="shared" si="6"/>
        <v>17</v>
      </c>
      <c r="T82">
        <f t="shared" si="7"/>
        <v>33</v>
      </c>
      <c r="U82">
        <f t="shared" si="8"/>
        <v>17.000330000000002</v>
      </c>
      <c r="V82">
        <f t="shared" si="9"/>
        <v>20</v>
      </c>
    </row>
    <row r="83" spans="1:22" ht="15.75" x14ac:dyDescent="0.2">
      <c r="A83" s="127" t="str">
        <f>Sheet2!L83</f>
        <v>Slamka Erik</v>
      </c>
      <c r="B83" s="128">
        <f>Sheet2!M83</f>
        <v>5</v>
      </c>
      <c r="C83" s="129">
        <f>Sheet2!N83</f>
        <v>14240</v>
      </c>
      <c r="D83" s="128">
        <f>Sheet2!O83</f>
        <v>4</v>
      </c>
      <c r="E83" s="129">
        <f>Sheet2!P83</f>
        <v>16550</v>
      </c>
      <c r="F83" s="128">
        <f>Sheet2!T83</f>
        <v>10</v>
      </c>
      <c r="G83" s="129">
        <f>Sheet2!U83</f>
        <v>56610</v>
      </c>
      <c r="H83" s="134">
        <f t="shared" si="5"/>
        <v>11</v>
      </c>
      <c r="S83">
        <f t="shared" si="6"/>
        <v>11</v>
      </c>
      <c r="T83">
        <f t="shared" si="7"/>
        <v>2</v>
      </c>
      <c r="U83">
        <f t="shared" si="8"/>
        <v>11.000019999999999</v>
      </c>
      <c r="V83">
        <f t="shared" si="9"/>
        <v>11</v>
      </c>
    </row>
    <row r="84" spans="1:22" ht="15.75" x14ac:dyDescent="0.2">
      <c r="A84" s="127" t="str">
        <f>Sheet2!L84</f>
        <v>Chandoga Peter</v>
      </c>
      <c r="B84" s="128">
        <f>Sheet2!M84</f>
        <v>8</v>
      </c>
      <c r="C84" s="129">
        <f>Sheet2!N84</f>
        <v>7700</v>
      </c>
      <c r="D84" s="128">
        <f>Sheet2!O84</f>
        <v>10</v>
      </c>
      <c r="E84" s="129">
        <f>Sheet2!P84</f>
        <v>8840</v>
      </c>
      <c r="F84" s="128">
        <f>Sheet2!T84</f>
        <v>27</v>
      </c>
      <c r="G84" s="129">
        <f>Sheet2!U84</f>
        <v>23830</v>
      </c>
      <c r="H84" s="134">
        <f t="shared" si="5"/>
        <v>54</v>
      </c>
      <c r="S84">
        <f t="shared" si="6"/>
        <v>53</v>
      </c>
      <c r="T84">
        <f t="shared" si="7"/>
        <v>53</v>
      </c>
      <c r="U84">
        <f t="shared" si="8"/>
        <v>53.000529999999998</v>
      </c>
      <c r="V84">
        <f t="shared" si="9"/>
        <v>54</v>
      </c>
    </row>
    <row r="85" spans="1:22" ht="15.75" x14ac:dyDescent="0.2">
      <c r="A85" s="127" t="str">
        <f>Sheet2!L85</f>
        <v>Perbecký Ivan</v>
      </c>
      <c r="B85" s="128">
        <f>Sheet2!M85</f>
        <v>4</v>
      </c>
      <c r="C85" s="129">
        <f>Sheet2!N85</f>
        <v>14260</v>
      </c>
      <c r="D85" s="128">
        <f>Sheet2!O85</f>
        <v>2</v>
      </c>
      <c r="E85" s="129">
        <f>Sheet2!P85</f>
        <v>15620</v>
      </c>
      <c r="F85" s="128">
        <f>Sheet2!T85</f>
        <v>11</v>
      </c>
      <c r="G85" s="129">
        <f>Sheet2!U85</f>
        <v>44850</v>
      </c>
      <c r="H85" s="134">
        <f t="shared" si="5"/>
        <v>12</v>
      </c>
      <c r="S85">
        <f t="shared" si="6"/>
        <v>12</v>
      </c>
      <c r="T85">
        <f t="shared" si="7"/>
        <v>11</v>
      </c>
      <c r="U85">
        <f t="shared" si="8"/>
        <v>12.000109999999999</v>
      </c>
      <c r="V85">
        <f t="shared" si="9"/>
        <v>12</v>
      </c>
    </row>
    <row r="86" spans="1:22" ht="15.75" x14ac:dyDescent="0.2">
      <c r="A86" s="127" t="str">
        <f>Sheet2!L86</f>
        <v>Németh Norbert</v>
      </c>
      <c r="B86" s="128">
        <f>Sheet2!M86</f>
        <v>11</v>
      </c>
      <c r="C86" s="129">
        <f>Sheet2!N86</f>
        <v>5840</v>
      </c>
      <c r="D86" s="128">
        <f>Sheet2!O86</f>
        <v>11</v>
      </c>
      <c r="E86" s="129">
        <f>Sheet2!P86</f>
        <v>6170</v>
      </c>
      <c r="F86" s="128">
        <f>Sheet2!T86</f>
        <v>24</v>
      </c>
      <c r="G86" s="129">
        <f>Sheet2!U86</f>
        <v>26310</v>
      </c>
      <c r="H86" s="134">
        <f t="shared" si="5"/>
        <v>47</v>
      </c>
      <c r="S86">
        <f t="shared" si="6"/>
        <v>45</v>
      </c>
      <c r="T86">
        <f t="shared" si="7"/>
        <v>47</v>
      </c>
      <c r="U86">
        <f t="shared" si="8"/>
        <v>45.00047</v>
      </c>
      <c r="V86">
        <f t="shared" si="9"/>
        <v>47</v>
      </c>
    </row>
    <row r="87" spans="1:22" ht="15.75" x14ac:dyDescent="0.2">
      <c r="A87" s="127" t="str">
        <f>Sheet2!L87</f>
        <v>Gyurkovits Jozef</v>
      </c>
      <c r="B87" s="128">
        <f>Sheet2!M87</f>
        <v>11</v>
      </c>
      <c r="C87" s="129">
        <f>Sheet2!N87</f>
        <v>6760</v>
      </c>
      <c r="D87" s="128">
        <f>Sheet2!O87</f>
        <v>6</v>
      </c>
      <c r="E87" s="129">
        <f>Sheet2!P87</f>
        <v>11740</v>
      </c>
      <c r="F87" s="128">
        <f>Sheet2!T87</f>
        <v>26</v>
      </c>
      <c r="G87" s="129">
        <f>Sheet2!U87</f>
        <v>26700</v>
      </c>
      <c r="H87" s="134">
        <f t="shared" si="5"/>
        <v>51</v>
      </c>
      <c r="S87">
        <f t="shared" si="6"/>
        <v>50</v>
      </c>
      <c r="T87">
        <f t="shared" si="7"/>
        <v>45</v>
      </c>
      <c r="U87">
        <f t="shared" si="8"/>
        <v>50.000450000000001</v>
      </c>
      <c r="V87">
        <f t="shared" si="9"/>
        <v>51</v>
      </c>
    </row>
    <row r="88" spans="1:22" ht="15.75" x14ac:dyDescent="0.2">
      <c r="A88" s="127" t="str">
        <f>Sheet2!L88</f>
        <v>Pavelka Roman st</v>
      </c>
      <c r="B88" s="128">
        <f>Sheet2!M88</f>
        <v>8</v>
      </c>
      <c r="C88" s="129">
        <f>Sheet2!N88</f>
        <v>10540</v>
      </c>
      <c r="D88" s="128">
        <f>Sheet2!O88</f>
        <v>2</v>
      </c>
      <c r="E88" s="129">
        <f>Sheet2!P88</f>
        <v>13740</v>
      </c>
      <c r="F88" s="128">
        <f>Sheet2!T88</f>
        <v>12</v>
      </c>
      <c r="G88" s="129">
        <f>Sheet2!U88</f>
        <v>38500</v>
      </c>
      <c r="H88" s="134">
        <f t="shared" si="5"/>
        <v>15</v>
      </c>
      <c r="S88">
        <f t="shared" si="6"/>
        <v>14</v>
      </c>
      <c r="T88">
        <f t="shared" si="7"/>
        <v>23</v>
      </c>
      <c r="U88">
        <f t="shared" si="8"/>
        <v>14.00023</v>
      </c>
      <c r="V88">
        <f t="shared" si="9"/>
        <v>15</v>
      </c>
    </row>
    <row r="89" spans="1:22" ht="15.75" x14ac:dyDescent="0.2">
      <c r="A89" s="127" t="str">
        <f>Sheet2!L89</f>
        <v>Góra Reginald</v>
      </c>
      <c r="B89" s="128">
        <f>Sheet2!M89</f>
        <v>7</v>
      </c>
      <c r="C89" s="129">
        <f>Sheet2!N89</f>
        <v>11440</v>
      </c>
      <c r="D89" s="128">
        <f>Sheet2!O89</f>
        <v>6</v>
      </c>
      <c r="E89" s="129">
        <f>Sheet2!P89</f>
        <v>6210</v>
      </c>
      <c r="F89" s="128">
        <f>Sheet2!T89</f>
        <v>18</v>
      </c>
      <c r="G89" s="129">
        <f>Sheet2!U89</f>
        <v>27755</v>
      </c>
      <c r="H89" s="134">
        <f t="shared" si="5"/>
        <v>32</v>
      </c>
      <c r="S89">
        <f t="shared" si="6"/>
        <v>32</v>
      </c>
      <c r="T89">
        <f t="shared" si="7"/>
        <v>40</v>
      </c>
      <c r="U89">
        <f t="shared" si="8"/>
        <v>32.000399999999999</v>
      </c>
      <c r="V89">
        <f t="shared" si="9"/>
        <v>32</v>
      </c>
    </row>
    <row r="90" spans="1:22" ht="15.75" x14ac:dyDescent="0.2">
      <c r="A90" s="127" t="str">
        <f>Sheet2!L90</f>
        <v>C</v>
      </c>
      <c r="B90" s="128">
        <f>Sheet2!M90</f>
        <v>28</v>
      </c>
      <c r="C90" s="129">
        <f>Sheet2!N90</f>
        <v>-1</v>
      </c>
      <c r="D90" s="128">
        <f>Sheet2!O90</f>
        <v>28</v>
      </c>
      <c r="E90" s="129">
        <f>Sheet2!P90</f>
        <v>-1</v>
      </c>
      <c r="F90" s="128">
        <f>Sheet2!T90</f>
        <v>84</v>
      </c>
      <c r="G90" s="129">
        <f>Sheet2!U90</f>
        <v>-3</v>
      </c>
      <c r="H90" s="134">
        <f t="shared" si="5"/>
        <v>69</v>
      </c>
      <c r="S90">
        <f t="shared" si="6"/>
        <v>69</v>
      </c>
      <c r="T90">
        <f t="shared" si="7"/>
        <v>78</v>
      </c>
      <c r="U90">
        <f t="shared" si="8"/>
        <v>69.000780000000006</v>
      </c>
      <c r="V90">
        <f t="shared" si="9"/>
        <v>69</v>
      </c>
    </row>
    <row r="91" spans="1:22" ht="15.75" x14ac:dyDescent="0.2">
      <c r="A91" s="127" t="str">
        <f>Sheet2!L91</f>
        <v>F</v>
      </c>
      <c r="B91" s="128">
        <f>Sheet2!M91</f>
        <v>28</v>
      </c>
      <c r="C91" s="129">
        <f>Sheet2!N91</f>
        <v>-1</v>
      </c>
      <c r="D91" s="128">
        <f>Sheet2!O91</f>
        <v>28</v>
      </c>
      <c r="E91" s="129">
        <f>Sheet2!P91</f>
        <v>-1</v>
      </c>
      <c r="F91" s="128">
        <f>Sheet2!T91</f>
        <v>84</v>
      </c>
      <c r="G91" s="129">
        <f>Sheet2!U91</f>
        <v>-3</v>
      </c>
      <c r="H91" s="134">
        <f t="shared" si="5"/>
        <v>69</v>
      </c>
      <c r="S91">
        <f t="shared" si="6"/>
        <v>69</v>
      </c>
      <c r="T91">
        <f t="shared" si="7"/>
        <v>78</v>
      </c>
      <c r="U91">
        <f t="shared" si="8"/>
        <v>69.000780000000006</v>
      </c>
      <c r="V91">
        <f t="shared" si="9"/>
        <v>69</v>
      </c>
    </row>
    <row r="92" spans="1:22" ht="15.75" x14ac:dyDescent="0.2">
      <c r="A92" s="127" t="str">
        <f>Sheet2!L92</f>
        <v>J</v>
      </c>
      <c r="B92" s="128">
        <f>Sheet2!M92</f>
        <v>28</v>
      </c>
      <c r="C92" s="129">
        <f>Sheet2!N92</f>
        <v>-1</v>
      </c>
      <c r="D92" s="128">
        <f>Sheet2!O92</f>
        <v>28</v>
      </c>
      <c r="E92" s="129">
        <f>Sheet2!P92</f>
        <v>-1</v>
      </c>
      <c r="F92" s="128">
        <f>Sheet2!T92</f>
        <v>84</v>
      </c>
      <c r="G92" s="129">
        <f>Sheet2!U92</f>
        <v>-3</v>
      </c>
      <c r="H92" s="134">
        <f t="shared" si="5"/>
        <v>69</v>
      </c>
      <c r="S92">
        <f t="shared" si="6"/>
        <v>69</v>
      </c>
      <c r="T92">
        <f t="shared" si="7"/>
        <v>78</v>
      </c>
      <c r="U92">
        <f t="shared" si="8"/>
        <v>69.000780000000006</v>
      </c>
      <c r="V92">
        <f t="shared" si="9"/>
        <v>69</v>
      </c>
    </row>
    <row r="93" spans="1:22" ht="15.75" x14ac:dyDescent="0.2">
      <c r="A93" s="127" t="str">
        <f>Sheet2!L93</f>
        <v>O</v>
      </c>
      <c r="B93" s="128">
        <f>Sheet2!M93</f>
        <v>28</v>
      </c>
      <c r="C93" s="129">
        <f>Sheet2!N93</f>
        <v>-1</v>
      </c>
      <c r="D93" s="128">
        <f>Sheet2!O93</f>
        <v>28</v>
      </c>
      <c r="E93" s="129">
        <f>Sheet2!P93</f>
        <v>-1</v>
      </c>
      <c r="F93" s="128">
        <f>Sheet2!T93</f>
        <v>84</v>
      </c>
      <c r="G93" s="129">
        <f>Sheet2!U93</f>
        <v>-3</v>
      </c>
      <c r="H93" s="134">
        <f t="shared" si="5"/>
        <v>69</v>
      </c>
      <c r="S93">
        <f t="shared" si="6"/>
        <v>69</v>
      </c>
      <c r="T93">
        <f t="shared" si="7"/>
        <v>78</v>
      </c>
      <c r="U93">
        <f t="shared" si="8"/>
        <v>69.000780000000006</v>
      </c>
      <c r="V93">
        <f t="shared" si="9"/>
        <v>69</v>
      </c>
    </row>
    <row r="94" spans="1:22" ht="15.75" x14ac:dyDescent="0.2">
      <c r="A94" s="127" t="str">
        <f>Sheet2!L94</f>
        <v>T</v>
      </c>
      <c r="B94" s="128">
        <f>Sheet2!M94</f>
        <v>28</v>
      </c>
      <c r="C94" s="129">
        <f>Sheet2!N94</f>
        <v>-1</v>
      </c>
      <c r="D94" s="128">
        <f>Sheet2!O94</f>
        <v>28</v>
      </c>
      <c r="E94" s="129">
        <f>Sheet2!P94</f>
        <v>-1</v>
      </c>
      <c r="F94" s="128">
        <f>Sheet2!T94</f>
        <v>84</v>
      </c>
      <c r="G94" s="129">
        <f>Sheet2!U94</f>
        <v>-3</v>
      </c>
      <c r="H94" s="134">
        <f t="shared" si="5"/>
        <v>69</v>
      </c>
      <c r="S94">
        <f t="shared" si="6"/>
        <v>69</v>
      </c>
      <c r="T94">
        <f t="shared" si="7"/>
        <v>78</v>
      </c>
      <c r="U94">
        <f t="shared" si="8"/>
        <v>69.000780000000006</v>
      </c>
      <c r="V94">
        <f t="shared" si="9"/>
        <v>69</v>
      </c>
    </row>
    <row r="95" spans="1:22" ht="15.75" x14ac:dyDescent="0.2">
      <c r="A95" s="127" t="str">
        <f>Sheet2!L95</f>
        <v>Černák Peter</v>
      </c>
      <c r="B95" s="128">
        <f>Sheet2!M95</f>
        <v>2</v>
      </c>
      <c r="C95" s="129">
        <f>Sheet2!N95</f>
        <v>11160</v>
      </c>
      <c r="D95" s="128">
        <f>Sheet2!O95</f>
        <v>2</v>
      </c>
      <c r="E95" s="129">
        <f>Sheet2!P95</f>
        <v>16800</v>
      </c>
      <c r="F95" s="128">
        <f>Sheet2!T95</f>
        <v>5</v>
      </c>
      <c r="G95" s="129">
        <f>Sheet2!U95</f>
        <v>54540</v>
      </c>
      <c r="H95" s="134">
        <f t="shared" si="5"/>
        <v>2</v>
      </c>
      <c r="S95">
        <f t="shared" si="6"/>
        <v>1</v>
      </c>
      <c r="T95">
        <f t="shared" si="7"/>
        <v>3</v>
      </c>
      <c r="U95">
        <f t="shared" si="8"/>
        <v>1.00003</v>
      </c>
      <c r="V95">
        <f t="shared" si="9"/>
        <v>2</v>
      </c>
    </row>
    <row r="96" spans="1:22" ht="16.5" thickBot="1" x14ac:dyDescent="0.25">
      <c r="A96" s="131" t="str">
        <f>Sheet2!L96</f>
        <v>Pavle Slavomír</v>
      </c>
      <c r="B96" s="132">
        <f>Sheet2!M96</f>
        <v>7</v>
      </c>
      <c r="C96" s="133">
        <f>Sheet2!N96</f>
        <v>7800</v>
      </c>
      <c r="D96" s="132">
        <f>Sheet2!O96</f>
        <v>1000</v>
      </c>
      <c r="E96" s="133">
        <f>Sheet2!P96</f>
        <v>1000</v>
      </c>
      <c r="F96" s="132">
        <f>Sheet2!T96</f>
        <v>1008</v>
      </c>
      <c r="G96" s="133">
        <f>Sheet2!U96</f>
        <v>23670</v>
      </c>
      <c r="H96" s="135">
        <f t="shared" si="5"/>
        <v>84</v>
      </c>
      <c r="S96">
        <f t="shared" si="6"/>
        <v>84</v>
      </c>
      <c r="T96">
        <f t="shared" si="7"/>
        <v>55</v>
      </c>
      <c r="U96">
        <f t="shared" si="8"/>
        <v>84.000550000000004</v>
      </c>
      <c r="V96">
        <f t="shared" si="9"/>
        <v>84</v>
      </c>
    </row>
  </sheetData>
  <autoFilter ref="A4:H4">
    <sortState ref="A5:H76">
      <sortCondition ref="H4"/>
    </sortState>
  </autoFilter>
  <mergeCells count="4">
    <mergeCell ref="A1:H2"/>
    <mergeCell ref="F3:G3"/>
    <mergeCell ref="D3:E3"/>
    <mergeCell ref="B3:C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4:U124"/>
  <sheetViews>
    <sheetView topLeftCell="A9" workbookViewId="0">
      <selection activeCell="U124" sqref="U124"/>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21" x14ac:dyDescent="0.2">
      <c r="M4" t="s">
        <v>128</v>
      </c>
      <c r="N4" t="s">
        <v>128</v>
      </c>
      <c r="O4" t="s">
        <v>129</v>
      </c>
      <c r="P4" t="s">
        <v>129</v>
      </c>
      <c r="Q4" t="s">
        <v>146</v>
      </c>
      <c r="R4" t="s">
        <v>146</v>
      </c>
    </row>
    <row r="5" spans="1:21" x14ac:dyDescent="0.2">
      <c r="A5" t="str">
        <f>'30 družstiev Preteky č. 1'!C5</f>
        <v>Hašuk Peter</v>
      </c>
      <c r="B5">
        <f>'30 družstiev Preteky č. 1'!E6</f>
        <v>1</v>
      </c>
      <c r="C5">
        <f>'30 družstiev Preteky č. 1'!D6</f>
        <v>21820</v>
      </c>
      <c r="L5" t="str">
        <f>A5</f>
        <v>Hašuk Peter</v>
      </c>
      <c r="M5">
        <f>IFERROR(VLOOKUP($L5,$A$5:$C$124,COLUMN($B$5:$B$124),0), 1000)</f>
        <v>1</v>
      </c>
      <c r="N5">
        <f>IFERROR(VLOOKUP($L5,$A$5:$C$124,COLUMN($C$5:$C$124),0),1000)</f>
        <v>21820</v>
      </c>
      <c r="O5">
        <f>IFERROR(VLOOKUP($L5,'Data Pretek2'!$A$5:$C$124,COLUMN('Data Pretek2'!$B$5:$B$124),0), 1000)</f>
        <v>5</v>
      </c>
      <c r="P5">
        <f>IFERROR(VLOOKUP($L5,'Data Pretek2'!$A$5:$C$124,COLUMN('Data Pretek2'!$C$5:$C$124),0), 1000)</f>
        <v>9690</v>
      </c>
      <c r="Q5">
        <f>IFERROR(VLOOKUP($L5,'Data Pretek3'!$A$5:$C$124,COLUMN('Data Pretek2'!$B$5:$B$124),0), 1000)</f>
        <v>1</v>
      </c>
      <c r="R5">
        <f>IFERROR(VLOOKUP($L5,'Data Pretek3'!$A$5:$C$124,COLUMN('Data Pretek2'!$C$5:$C$124),0), 1000)</f>
        <v>19860</v>
      </c>
      <c r="T5">
        <f>O5+M5+Q5</f>
        <v>7</v>
      </c>
      <c r="U5">
        <f>N5+P5+R5</f>
        <v>51370</v>
      </c>
    </row>
    <row r="6" spans="1:21" x14ac:dyDescent="0.2">
      <c r="A6" t="str">
        <f>'30 družstiev Preteky č. 1'!C7</f>
        <v>Hojstrič Vladimír</v>
      </c>
      <c r="B6">
        <f>'30 družstiev Preteky č. 1'!E8</f>
        <v>7</v>
      </c>
      <c r="C6">
        <f>'30 družstiev Preteky č. 1'!D8</f>
        <v>7640</v>
      </c>
      <c r="L6" t="str">
        <f t="shared" ref="L6:L69" si="0">A6</f>
        <v>Hojstrič Vladimír</v>
      </c>
      <c r="M6">
        <f t="shared" ref="M6:M69" si="1">IFERROR(VLOOKUP($L6,$A$5:$C$124,COLUMN($B$5:$B$124),0), 1000)</f>
        <v>7</v>
      </c>
      <c r="N6">
        <f t="shared" ref="N6:N69" si="2">IFERROR(VLOOKUP($L6,$A$5:$C$124,COLUMN($C$5:$C$124),0),1000)</f>
        <v>7640</v>
      </c>
      <c r="O6">
        <f>IFERROR(VLOOKUP($L6,'Data Pretek2'!$A$5:$C$124,COLUMN('Data Pretek2'!$B$5:$B$124),0), 1000)</f>
        <v>13</v>
      </c>
      <c r="P6">
        <f>IFERROR(VLOOKUP($L6,'Data Pretek2'!$A$5:$C$124,COLUMN('Data Pretek2'!$C$5:$C$124),0), 1000)</f>
        <v>3850</v>
      </c>
      <c r="Q6">
        <f>IFERROR(VLOOKUP($L6,'Data Pretek3'!$A$5:$C$124,COLUMN('Data Pretek2'!$B$5:$B$124),0), 1000)</f>
        <v>9</v>
      </c>
      <c r="R6">
        <f>IFERROR(VLOOKUP($L6,'Data Pretek3'!$A$5:$C$124,COLUMN('Data Pretek2'!$C$5:$C$124),0), 1000)</f>
        <v>8500</v>
      </c>
      <c r="T6">
        <f t="shared" ref="T6:T69" si="3">O6+M6+Q6</f>
        <v>29</v>
      </c>
      <c r="U6">
        <f t="shared" ref="U6:U69" si="4">N6+P6+R6</f>
        <v>19990</v>
      </c>
    </row>
    <row r="7" spans="1:21" x14ac:dyDescent="0.2">
      <c r="A7" t="str">
        <f>'30 družstiev Preteky č. 1'!C9</f>
        <v>Szikonya Kristián</v>
      </c>
      <c r="B7">
        <f>'30 družstiev Preteky č. 1'!E10</f>
        <v>5</v>
      </c>
      <c r="C7">
        <f>'30 družstiev Preteky č. 1'!D10</f>
        <v>10220</v>
      </c>
      <c r="L7" t="str">
        <f t="shared" si="0"/>
        <v>Szikonya Kristián</v>
      </c>
      <c r="M7">
        <f t="shared" si="1"/>
        <v>5</v>
      </c>
      <c r="N7">
        <f t="shared" si="2"/>
        <v>10220</v>
      </c>
      <c r="O7">
        <f>IFERROR(VLOOKUP($L7,'Data Pretek2'!$A$5:$C$124,COLUMN('Data Pretek2'!$B$5:$B$124),0), 1000)</f>
        <v>2</v>
      </c>
      <c r="P7">
        <f>IFERROR(VLOOKUP($L7,'Data Pretek2'!$A$5:$C$124,COLUMN('Data Pretek2'!$C$5:$C$124),0), 1000)</f>
        <v>16710</v>
      </c>
      <c r="Q7">
        <f>IFERROR(VLOOKUP($L7,'Data Pretek3'!$A$5:$C$124,COLUMN('Data Pretek2'!$B$5:$B$124),0), 1000)</f>
        <v>5</v>
      </c>
      <c r="R7">
        <f>IFERROR(VLOOKUP($L7,'Data Pretek3'!$A$5:$C$124,COLUMN('Data Pretek2'!$C$5:$C$124),0), 1000)</f>
        <v>13175</v>
      </c>
      <c r="T7">
        <f t="shared" si="3"/>
        <v>12</v>
      </c>
      <c r="U7">
        <f t="shared" si="4"/>
        <v>40105</v>
      </c>
    </row>
    <row r="8" spans="1:21" x14ac:dyDescent="0.2">
      <c r="A8" t="str">
        <f>'30 družstiev Preteky č. 1'!C11</f>
        <v>Janečka Martin</v>
      </c>
      <c r="B8">
        <f>'30 družstiev Preteky č. 1'!E12</f>
        <v>4</v>
      </c>
      <c r="C8">
        <f>'30 družstiev Preteky č. 1'!D12</f>
        <v>12340</v>
      </c>
      <c r="L8" t="str">
        <f t="shared" si="0"/>
        <v>Janečka Martin</v>
      </c>
      <c r="M8">
        <f t="shared" si="1"/>
        <v>4</v>
      </c>
      <c r="N8">
        <f t="shared" si="2"/>
        <v>12340</v>
      </c>
      <c r="O8">
        <f>IFERROR(VLOOKUP($L8,'Data Pretek2'!$A$5:$C$124,COLUMN('Data Pretek2'!$B$5:$B$124),0), 1000)</f>
        <v>8</v>
      </c>
      <c r="P8">
        <f>IFERROR(VLOOKUP($L8,'Data Pretek2'!$A$5:$C$124,COLUMN('Data Pretek2'!$C$5:$C$124),0), 1000)</f>
        <v>9370</v>
      </c>
      <c r="Q8">
        <f>IFERROR(VLOOKUP($L8,'Data Pretek3'!$A$5:$C$124,COLUMN('Data Pretek2'!$B$5:$B$124),0), 1000)</f>
        <v>4</v>
      </c>
      <c r="R8">
        <f>IFERROR(VLOOKUP($L8,'Data Pretek3'!$A$5:$C$124,COLUMN('Data Pretek2'!$C$5:$C$124),0), 1000)</f>
        <v>13260</v>
      </c>
      <c r="T8">
        <f t="shared" si="3"/>
        <v>16</v>
      </c>
      <c r="U8">
        <f t="shared" si="4"/>
        <v>34970</v>
      </c>
    </row>
    <row r="9" spans="1:21" x14ac:dyDescent="0.2">
      <c r="A9" t="str">
        <f>'30 družstiev Preteky č. 1'!C13</f>
        <v>Haššo Jaroslav</v>
      </c>
      <c r="B9">
        <f>'30 družstiev Preteky č. 1'!E14</f>
        <v>4</v>
      </c>
      <c r="C9">
        <f>'30 družstiev Preteky č. 1'!D14</f>
        <v>18120</v>
      </c>
      <c r="L9" t="str">
        <f t="shared" si="0"/>
        <v>Haššo Jaroslav</v>
      </c>
      <c r="M9">
        <f t="shared" si="1"/>
        <v>4</v>
      </c>
      <c r="N9">
        <f t="shared" si="2"/>
        <v>18120</v>
      </c>
      <c r="O9">
        <f>IFERROR(VLOOKUP($L9,'Data Pretek2'!$A$5:$C$124,COLUMN('Data Pretek2'!$B$5:$B$124),0), 1000)</f>
        <v>4</v>
      </c>
      <c r="P9">
        <f>IFERROR(VLOOKUP($L9,'Data Pretek2'!$A$5:$C$124,COLUMN('Data Pretek2'!$C$5:$C$124),0), 1000)</f>
        <v>12210</v>
      </c>
      <c r="Q9">
        <f>IFERROR(VLOOKUP($L9,'Data Pretek3'!$A$5:$C$124,COLUMN('Data Pretek2'!$B$5:$B$124),0), 1000)</f>
        <v>5</v>
      </c>
      <c r="R9">
        <f>IFERROR(VLOOKUP($L9,'Data Pretek3'!$A$5:$C$124,COLUMN('Data Pretek2'!$C$5:$C$124),0), 1000)</f>
        <v>13600</v>
      </c>
      <c r="T9">
        <f t="shared" si="3"/>
        <v>13</v>
      </c>
      <c r="U9">
        <f t="shared" si="4"/>
        <v>43930</v>
      </c>
    </row>
    <row r="10" spans="1:21" x14ac:dyDescent="0.2">
      <c r="A10" t="str">
        <f>'30 družstiev Preteky č. 1'!C15</f>
        <v>Bartakovics Richard</v>
      </c>
      <c r="B10">
        <f>'30 družstiev Preteky č. 1'!E16</f>
        <v>8</v>
      </c>
      <c r="C10">
        <f>'30 družstiev Preteky č. 1'!D16</f>
        <v>11100</v>
      </c>
      <c r="L10" t="str">
        <f t="shared" si="0"/>
        <v>Bartakovics Richard</v>
      </c>
      <c r="M10">
        <f t="shared" si="1"/>
        <v>8</v>
      </c>
      <c r="N10">
        <f t="shared" si="2"/>
        <v>11100</v>
      </c>
      <c r="O10">
        <f>IFERROR(VLOOKUP($L10,'Data Pretek2'!$A$5:$C$124,COLUMN('Data Pretek2'!$B$5:$B$124),0), 1000)</f>
        <v>10</v>
      </c>
      <c r="P10">
        <f>IFERROR(VLOOKUP($L10,'Data Pretek2'!$A$5:$C$124,COLUMN('Data Pretek2'!$C$5:$C$124),0), 1000)</f>
        <v>9340</v>
      </c>
      <c r="Q10">
        <f>IFERROR(VLOOKUP($L10,'Data Pretek3'!$A$5:$C$124,COLUMN('Data Pretek2'!$B$5:$B$124),0), 1000)</f>
        <v>12</v>
      </c>
      <c r="R10">
        <f>IFERROR(VLOOKUP($L10,'Data Pretek3'!$A$5:$C$124,COLUMN('Data Pretek2'!$C$5:$C$124),0), 1000)</f>
        <v>6220</v>
      </c>
      <c r="T10">
        <f t="shared" si="3"/>
        <v>30</v>
      </c>
      <c r="U10">
        <f t="shared" si="4"/>
        <v>26660</v>
      </c>
    </row>
    <row r="11" spans="1:21" x14ac:dyDescent="0.2">
      <c r="A11" t="str">
        <f>'30 družstiev Preteky č. 1'!C17</f>
        <v>Púčik Jozef</v>
      </c>
      <c r="B11">
        <f>'30 družstiev Preteky č. 1'!E18</f>
        <v>2</v>
      </c>
      <c r="C11">
        <f>'30 družstiev Preteky č. 1'!D18</f>
        <v>18740</v>
      </c>
      <c r="L11" t="str">
        <f t="shared" si="0"/>
        <v>Púčik Jozef</v>
      </c>
      <c r="M11">
        <f t="shared" si="1"/>
        <v>2</v>
      </c>
      <c r="N11">
        <f t="shared" si="2"/>
        <v>18740</v>
      </c>
      <c r="O11">
        <f>IFERROR(VLOOKUP($L11,'Data Pretek2'!$A$5:$C$124,COLUMN('Data Pretek2'!$B$5:$B$124),0), 1000)</f>
        <v>5</v>
      </c>
      <c r="P11">
        <f>IFERROR(VLOOKUP($L11,'Data Pretek2'!$A$5:$C$124,COLUMN('Data Pretek2'!$C$5:$C$124),0), 1000)</f>
        <v>12030</v>
      </c>
      <c r="Q11">
        <f>IFERROR(VLOOKUP($L11,'Data Pretek3'!$A$5:$C$124,COLUMN('Data Pretek2'!$B$5:$B$124),0), 1000)</f>
        <v>10</v>
      </c>
      <c r="R11">
        <f>IFERROR(VLOOKUP($L11,'Data Pretek3'!$A$5:$C$124,COLUMN('Data Pretek2'!$C$5:$C$124),0), 1000)</f>
        <v>7240</v>
      </c>
      <c r="T11">
        <f t="shared" si="3"/>
        <v>17</v>
      </c>
      <c r="U11">
        <f t="shared" si="4"/>
        <v>38010</v>
      </c>
    </row>
    <row r="12" spans="1:21" x14ac:dyDescent="0.2">
      <c r="A12" t="str">
        <f>'30 družstiev Preteky č. 1'!C19</f>
        <v>Šimko Jozef</v>
      </c>
      <c r="B12">
        <f>'30 družstiev Preteky č. 1'!E20</f>
        <v>3</v>
      </c>
      <c r="C12">
        <f>'30 družstiev Preteky č. 1'!D20</f>
        <v>13980</v>
      </c>
      <c r="L12" t="str">
        <f t="shared" si="0"/>
        <v>Šimko Jozef</v>
      </c>
      <c r="M12">
        <f t="shared" si="1"/>
        <v>3</v>
      </c>
      <c r="N12">
        <f t="shared" si="2"/>
        <v>13980</v>
      </c>
      <c r="O12">
        <f>IFERROR(VLOOKUP($L12,'Data Pretek2'!$A$5:$C$124,COLUMN('Data Pretek2'!$B$5:$B$124),0), 1000)</f>
        <v>9</v>
      </c>
      <c r="P12">
        <f>IFERROR(VLOOKUP($L12,'Data Pretek2'!$A$5:$C$124,COLUMN('Data Pretek2'!$C$5:$C$124),0), 1000)</f>
        <v>8130</v>
      </c>
      <c r="Q12">
        <f>IFERROR(VLOOKUP($L12,'Data Pretek3'!$A$5:$C$124,COLUMN('Data Pretek2'!$B$5:$B$124),0), 1000)</f>
        <v>1</v>
      </c>
      <c r="R12">
        <f>IFERROR(VLOOKUP($L12,'Data Pretek3'!$A$5:$C$124,COLUMN('Data Pretek2'!$C$5:$C$124),0), 1000)</f>
        <v>18000</v>
      </c>
      <c r="T12">
        <f t="shared" si="3"/>
        <v>13</v>
      </c>
      <c r="U12">
        <f t="shared" si="4"/>
        <v>40110</v>
      </c>
    </row>
    <row r="13" spans="1:21" x14ac:dyDescent="0.2">
      <c r="A13" t="str">
        <f>'30 družstiev Preteky č. 1'!C21</f>
        <v>Szabó Ladislav</v>
      </c>
      <c r="B13">
        <f>'30 družstiev Preteky č. 1'!E22</f>
        <v>1</v>
      </c>
      <c r="C13">
        <f>'30 družstiev Preteky č. 1'!D22</f>
        <v>19320</v>
      </c>
      <c r="L13" t="str">
        <f t="shared" si="0"/>
        <v>Szabó Ladislav</v>
      </c>
      <c r="M13">
        <f t="shared" si="1"/>
        <v>1</v>
      </c>
      <c r="N13">
        <f t="shared" si="2"/>
        <v>19320</v>
      </c>
      <c r="O13">
        <f>IFERROR(VLOOKUP($L13,'Data Pretek2'!$A$5:$C$124,COLUMN('Data Pretek2'!$B$5:$B$124),0), 1000)</f>
        <v>6.5</v>
      </c>
      <c r="P13">
        <f>IFERROR(VLOOKUP($L13,'Data Pretek2'!$A$5:$C$124,COLUMN('Data Pretek2'!$C$5:$C$124),0), 1000)</f>
        <v>12100</v>
      </c>
      <c r="Q13">
        <f>IFERROR(VLOOKUP($L13,'Data Pretek3'!$A$5:$C$124,COLUMN('Data Pretek2'!$B$5:$B$124),0), 1000)</f>
        <v>5</v>
      </c>
      <c r="R13">
        <f>IFERROR(VLOOKUP($L13,'Data Pretek3'!$A$5:$C$124,COLUMN('Data Pretek2'!$C$5:$C$124),0), 1000)</f>
        <v>13400</v>
      </c>
      <c r="T13">
        <f t="shared" si="3"/>
        <v>12.5</v>
      </c>
      <c r="U13">
        <f t="shared" si="4"/>
        <v>44820</v>
      </c>
    </row>
    <row r="14" spans="1:21" x14ac:dyDescent="0.2">
      <c r="A14" t="str">
        <f>'30 družstiev Preteky č. 1'!C23</f>
        <v>Hirjak Peter</v>
      </c>
      <c r="B14">
        <f>'30 družstiev Preteky č. 1'!E24</f>
        <v>5</v>
      </c>
      <c r="C14">
        <f>'30 družstiev Preteky č. 1'!D24</f>
        <v>16300</v>
      </c>
      <c r="L14" t="str">
        <f t="shared" si="0"/>
        <v>Hirjak Peter</v>
      </c>
      <c r="M14">
        <f t="shared" si="1"/>
        <v>5</v>
      </c>
      <c r="N14">
        <f t="shared" si="2"/>
        <v>16300</v>
      </c>
      <c r="O14">
        <f>IFERROR(VLOOKUP($L14,'Data Pretek2'!$A$5:$C$124,COLUMN('Data Pretek2'!$B$5:$B$124),0), 1000)</f>
        <v>4</v>
      </c>
      <c r="P14">
        <f>IFERROR(VLOOKUP($L14,'Data Pretek2'!$A$5:$C$124,COLUMN('Data Pretek2'!$C$5:$C$124),0), 1000)</f>
        <v>12480</v>
      </c>
      <c r="Q14">
        <f>IFERROR(VLOOKUP($L14,'Data Pretek3'!$A$5:$C$124,COLUMN('Data Pretek2'!$B$5:$B$124),0), 1000)</f>
        <v>4</v>
      </c>
      <c r="R14">
        <f>IFERROR(VLOOKUP($L14,'Data Pretek3'!$A$5:$C$124,COLUMN('Data Pretek2'!$C$5:$C$124),0), 1000)</f>
        <v>10835</v>
      </c>
      <c r="T14">
        <f t="shared" si="3"/>
        <v>13</v>
      </c>
      <c r="U14">
        <f t="shared" si="4"/>
        <v>39615</v>
      </c>
    </row>
    <row r="15" spans="1:21" x14ac:dyDescent="0.2">
      <c r="A15" t="str">
        <f>'30 družstiev Preteky č. 1'!C25</f>
        <v>Czajlík Karol</v>
      </c>
      <c r="B15">
        <f>'30 družstiev Preteky č. 1'!E26</f>
        <v>13</v>
      </c>
      <c r="C15">
        <f>'30 družstiev Preteky č. 1'!D26</f>
        <v>4700</v>
      </c>
      <c r="L15" t="str">
        <f t="shared" si="0"/>
        <v>Czajlík Karol</v>
      </c>
      <c r="M15">
        <f t="shared" si="1"/>
        <v>13</v>
      </c>
      <c r="N15">
        <f t="shared" si="2"/>
        <v>4700</v>
      </c>
      <c r="O15">
        <f>IFERROR(VLOOKUP($L15,'Data Pretek2'!$A$5:$C$124,COLUMN('Data Pretek2'!$B$5:$B$124),0), 1000)</f>
        <v>4</v>
      </c>
      <c r="P15">
        <f>IFERROR(VLOOKUP($L15,'Data Pretek2'!$A$5:$C$124,COLUMN('Data Pretek2'!$C$5:$C$124),0), 1000)</f>
        <v>10070</v>
      </c>
      <c r="Q15">
        <f>IFERROR(VLOOKUP($L15,'Data Pretek3'!$A$5:$C$124,COLUMN('Data Pretek2'!$B$5:$B$124),0), 1000)</f>
        <v>7</v>
      </c>
      <c r="R15">
        <f>IFERROR(VLOOKUP($L15,'Data Pretek3'!$A$5:$C$124,COLUMN('Data Pretek2'!$C$5:$C$124),0), 1000)</f>
        <v>12850</v>
      </c>
      <c r="T15">
        <f t="shared" si="3"/>
        <v>24</v>
      </c>
      <c r="U15">
        <f t="shared" si="4"/>
        <v>27620</v>
      </c>
    </row>
    <row r="16" spans="1:21" x14ac:dyDescent="0.2">
      <c r="A16" t="str">
        <f>'30 družstiev Preteky č. 1'!C27</f>
        <v>Garay Kristof</v>
      </c>
      <c r="B16">
        <f>'30 družstiev Preteky č. 1'!E28</f>
        <v>8</v>
      </c>
      <c r="C16">
        <f>'30 družstiev Preteky č. 1'!D28</f>
        <v>7440</v>
      </c>
      <c r="L16" t="str">
        <f t="shared" si="0"/>
        <v>Garay Kristof</v>
      </c>
      <c r="M16">
        <f t="shared" si="1"/>
        <v>8</v>
      </c>
      <c r="N16">
        <f t="shared" si="2"/>
        <v>7440</v>
      </c>
      <c r="O16">
        <f>IFERROR(VLOOKUP($L16,'Data Pretek2'!$A$5:$C$124,COLUMN('Data Pretek2'!$B$5:$B$124),0), 1000)</f>
        <v>10</v>
      </c>
      <c r="P16">
        <f>IFERROR(VLOOKUP($L16,'Data Pretek2'!$A$5:$C$124,COLUMN('Data Pretek2'!$C$5:$C$124),0), 1000)</f>
        <v>8220</v>
      </c>
      <c r="Q16">
        <f>IFERROR(VLOOKUP($L16,'Data Pretek3'!$A$5:$C$124,COLUMN('Data Pretek2'!$B$5:$B$124),0), 1000)</f>
        <v>12</v>
      </c>
      <c r="R16">
        <f>IFERROR(VLOOKUP($L16,'Data Pretek3'!$A$5:$C$124,COLUMN('Data Pretek2'!$C$5:$C$124),0), 1000)</f>
        <v>3640</v>
      </c>
      <c r="T16">
        <f t="shared" si="3"/>
        <v>30</v>
      </c>
      <c r="U16">
        <f t="shared" si="4"/>
        <v>19300</v>
      </c>
    </row>
    <row r="17" spans="1:21" x14ac:dyDescent="0.2">
      <c r="A17" t="str">
        <f>'30 družstiev Preteky č. 1'!C29</f>
        <v>Breuer Richard</v>
      </c>
      <c r="B17">
        <f>'30 družstiev Preteky č. 1'!E30</f>
        <v>9</v>
      </c>
      <c r="C17">
        <f>'30 družstiev Preteky č. 1'!D30</f>
        <v>7180</v>
      </c>
      <c r="L17" t="str">
        <f t="shared" si="0"/>
        <v>Breuer Richard</v>
      </c>
      <c r="M17">
        <f t="shared" si="1"/>
        <v>9</v>
      </c>
      <c r="N17">
        <f t="shared" si="2"/>
        <v>7180</v>
      </c>
      <c r="O17">
        <f>IFERROR(VLOOKUP($L17,'Data Pretek2'!$A$5:$C$124,COLUMN('Data Pretek2'!$B$5:$B$124),0), 1000)</f>
        <v>12</v>
      </c>
      <c r="P17">
        <f>IFERROR(VLOOKUP($L17,'Data Pretek2'!$A$5:$C$124,COLUMN('Data Pretek2'!$C$5:$C$124),0), 1000)</f>
        <v>5710</v>
      </c>
      <c r="Q17">
        <f>IFERROR(VLOOKUP($L17,'Data Pretek3'!$A$5:$C$124,COLUMN('Data Pretek2'!$B$5:$B$124),0), 1000)</f>
        <v>6</v>
      </c>
      <c r="R17">
        <f>IFERROR(VLOOKUP($L17,'Data Pretek3'!$A$5:$C$124,COLUMN('Data Pretek2'!$C$5:$C$124),0), 1000)</f>
        <v>11820</v>
      </c>
      <c r="T17">
        <f t="shared" si="3"/>
        <v>27</v>
      </c>
      <c r="U17">
        <f t="shared" si="4"/>
        <v>24710</v>
      </c>
    </row>
    <row r="18" spans="1:21" x14ac:dyDescent="0.2">
      <c r="A18" t="str">
        <f>'30 družstiev Preteky č. 1'!C31</f>
        <v>Miškovič Csaba</v>
      </c>
      <c r="B18">
        <f>'30 družstiev Preteky č. 1'!E32</f>
        <v>6</v>
      </c>
      <c r="C18">
        <f>'30 družstiev Preteky č. 1'!D32</f>
        <v>7780</v>
      </c>
      <c r="L18" t="str">
        <f t="shared" si="0"/>
        <v>Miškovič Csaba</v>
      </c>
      <c r="M18">
        <f t="shared" si="1"/>
        <v>6</v>
      </c>
      <c r="N18">
        <f t="shared" si="2"/>
        <v>7780</v>
      </c>
      <c r="O18">
        <f>IFERROR(VLOOKUP($L18,'Data Pretek2'!$A$5:$C$124,COLUMN('Data Pretek2'!$B$5:$B$124),0), 1000)</f>
        <v>1000</v>
      </c>
      <c r="P18">
        <f>IFERROR(VLOOKUP($L18,'Data Pretek2'!$A$5:$C$124,COLUMN('Data Pretek2'!$C$5:$C$124),0), 1000)</f>
        <v>1000</v>
      </c>
      <c r="Q18">
        <f>IFERROR(VLOOKUP($L18,'Data Pretek3'!$A$5:$C$124,COLUMN('Data Pretek2'!$B$5:$B$124),0), 1000)</f>
        <v>13</v>
      </c>
      <c r="R18">
        <f>IFERROR(VLOOKUP($L18,'Data Pretek3'!$A$5:$C$124,COLUMN('Data Pretek2'!$C$5:$C$124),0), 1000)</f>
        <v>1840</v>
      </c>
      <c r="T18">
        <f t="shared" si="3"/>
        <v>1019</v>
      </c>
      <c r="U18">
        <f t="shared" si="4"/>
        <v>10620</v>
      </c>
    </row>
    <row r="19" spans="1:21" x14ac:dyDescent="0.2">
      <c r="A19" t="str">
        <f>'30 družstiev Preteky č. 1'!C33</f>
        <v>Ponya Alexander</v>
      </c>
      <c r="B19">
        <f>'30 družstiev Preteky č. 1'!E34</f>
        <v>9</v>
      </c>
      <c r="C19">
        <f>'30 družstiev Preteky č. 1'!D34</f>
        <v>10540</v>
      </c>
      <c r="L19" t="str">
        <f t="shared" si="0"/>
        <v>Ponya Alexander</v>
      </c>
      <c r="M19">
        <f t="shared" si="1"/>
        <v>9</v>
      </c>
      <c r="N19">
        <f t="shared" si="2"/>
        <v>10540</v>
      </c>
      <c r="O19">
        <f>IFERROR(VLOOKUP($L19,'Data Pretek2'!$A$5:$C$124,COLUMN('Data Pretek2'!$B$5:$B$124),0), 1000)</f>
        <v>12</v>
      </c>
      <c r="P19">
        <f>IFERROR(VLOOKUP($L19,'Data Pretek2'!$A$5:$C$124,COLUMN('Data Pretek2'!$C$5:$C$124),0), 1000)</f>
        <v>3265</v>
      </c>
      <c r="Q19">
        <f>IFERROR(VLOOKUP($L19,'Data Pretek3'!$A$5:$C$124,COLUMN('Data Pretek2'!$B$5:$B$124),0), 1000)</f>
        <v>13</v>
      </c>
      <c r="R19">
        <f>IFERROR(VLOOKUP($L19,'Data Pretek3'!$A$5:$C$124,COLUMN('Data Pretek2'!$C$5:$C$124),0), 1000)</f>
        <v>3990</v>
      </c>
      <c r="T19">
        <f t="shared" si="3"/>
        <v>34</v>
      </c>
      <c r="U19">
        <f t="shared" si="4"/>
        <v>17795</v>
      </c>
    </row>
    <row r="20" spans="1:21" x14ac:dyDescent="0.2">
      <c r="A20" t="str">
        <f>'30 družstiev Preteky č. 1'!C35</f>
        <v>Vígh Jozef</v>
      </c>
      <c r="B20">
        <f>'30 družstiev Preteky č. 1'!E36</f>
        <v>12</v>
      </c>
      <c r="C20">
        <f>'30 družstiev Preteky č. 1'!D36</f>
        <v>4780</v>
      </c>
      <c r="L20" t="str">
        <f t="shared" si="0"/>
        <v>Vígh Jozef</v>
      </c>
      <c r="M20">
        <f t="shared" si="1"/>
        <v>12</v>
      </c>
      <c r="N20">
        <f t="shared" si="2"/>
        <v>4780</v>
      </c>
      <c r="O20">
        <f>IFERROR(VLOOKUP($L20,'Data Pretek2'!$A$5:$C$124,COLUMN('Data Pretek2'!$B$5:$B$124),0), 1000)</f>
        <v>1000</v>
      </c>
      <c r="P20">
        <f>IFERROR(VLOOKUP($L20,'Data Pretek2'!$A$5:$C$124,COLUMN('Data Pretek2'!$C$5:$C$124),0), 1000)</f>
        <v>1000</v>
      </c>
      <c r="Q20">
        <f>IFERROR(VLOOKUP($L20,'Data Pretek3'!$A$5:$C$124,COLUMN('Data Pretek2'!$B$5:$B$124),0), 1000)</f>
        <v>3</v>
      </c>
      <c r="R20">
        <f>IFERROR(VLOOKUP($L20,'Data Pretek3'!$A$5:$C$124,COLUMN('Data Pretek2'!$C$5:$C$124),0), 1000)</f>
        <v>16860</v>
      </c>
      <c r="T20">
        <f t="shared" si="3"/>
        <v>1015</v>
      </c>
      <c r="U20">
        <f t="shared" si="4"/>
        <v>22640</v>
      </c>
    </row>
    <row r="21" spans="1:21" x14ac:dyDescent="0.2">
      <c r="A21" t="str">
        <f>'30 družstiev Preteky č. 1'!C37</f>
        <v>Koleno Peter</v>
      </c>
      <c r="B21">
        <f>'30 družstiev Preteky č. 1'!E38</f>
        <v>11</v>
      </c>
      <c r="C21">
        <f>'30 družstiev Preteky č. 1'!D38</f>
        <v>5540</v>
      </c>
      <c r="L21" t="str">
        <f t="shared" si="0"/>
        <v>Koleno Peter</v>
      </c>
      <c r="M21">
        <f t="shared" si="1"/>
        <v>11</v>
      </c>
      <c r="N21">
        <f t="shared" si="2"/>
        <v>5540</v>
      </c>
      <c r="O21">
        <f>IFERROR(VLOOKUP($L21,'Data Pretek2'!$A$5:$C$124,COLUMN('Data Pretek2'!$B$5:$B$124),0), 1000)</f>
        <v>8</v>
      </c>
      <c r="P21">
        <f>IFERROR(VLOOKUP($L21,'Data Pretek2'!$A$5:$C$124,COLUMN('Data Pretek2'!$C$5:$C$124),0), 1000)</f>
        <v>8140</v>
      </c>
      <c r="Q21">
        <f>IFERROR(VLOOKUP($L21,'Data Pretek3'!$A$5:$C$124,COLUMN('Data Pretek2'!$B$5:$B$124),0), 1000)</f>
        <v>10</v>
      </c>
      <c r="R21">
        <f>IFERROR(VLOOKUP($L21,'Data Pretek3'!$A$5:$C$124,COLUMN('Data Pretek2'!$C$5:$C$124),0), 1000)</f>
        <v>6110</v>
      </c>
      <c r="T21">
        <f t="shared" si="3"/>
        <v>29</v>
      </c>
      <c r="U21">
        <f t="shared" si="4"/>
        <v>19790</v>
      </c>
    </row>
    <row r="22" spans="1:21" x14ac:dyDescent="0.2">
      <c r="A22" t="str">
        <f>'30 družstiev Preteky č. 1'!C39</f>
        <v>Hodek Oto</v>
      </c>
      <c r="B22">
        <f>'30 družstiev Preteky č. 1'!E40</f>
        <v>10</v>
      </c>
      <c r="C22">
        <f>'30 družstiev Preteky č. 1'!D40</f>
        <v>10440</v>
      </c>
      <c r="L22" t="str">
        <f t="shared" si="0"/>
        <v>Hodek Oto</v>
      </c>
      <c r="M22">
        <f t="shared" si="1"/>
        <v>10</v>
      </c>
      <c r="N22">
        <f t="shared" si="2"/>
        <v>10440</v>
      </c>
      <c r="O22">
        <f>IFERROR(VLOOKUP($L22,'Data Pretek2'!$A$5:$C$124,COLUMN('Data Pretek2'!$B$5:$B$124),0), 1000)</f>
        <v>9</v>
      </c>
      <c r="P22">
        <f>IFERROR(VLOOKUP($L22,'Data Pretek2'!$A$5:$C$124,COLUMN('Data Pretek2'!$C$5:$C$124),0), 1000)</f>
        <v>7920</v>
      </c>
      <c r="Q22">
        <f>IFERROR(VLOOKUP($L22,'Data Pretek3'!$A$5:$C$124,COLUMN('Data Pretek2'!$B$5:$B$124),0), 1000)</f>
        <v>13</v>
      </c>
      <c r="R22">
        <f>IFERROR(VLOOKUP($L22,'Data Pretek3'!$A$5:$C$124,COLUMN('Data Pretek2'!$C$5:$C$124),0), 1000)</f>
        <v>8700</v>
      </c>
      <c r="T22">
        <f t="shared" si="3"/>
        <v>32</v>
      </c>
      <c r="U22">
        <f t="shared" si="4"/>
        <v>27060</v>
      </c>
    </row>
    <row r="23" spans="1:21" x14ac:dyDescent="0.2">
      <c r="A23" t="str">
        <f>'30 družstiev Preteky č. 1'!C41</f>
        <v>Slamka Marek</v>
      </c>
      <c r="B23">
        <f>'30 družstiev Preteky č. 1'!E42</f>
        <v>7</v>
      </c>
      <c r="C23">
        <f>'30 družstiev Preteky č. 1'!D42</f>
        <v>11280</v>
      </c>
      <c r="L23" t="str">
        <f t="shared" si="0"/>
        <v>Slamka Marek</v>
      </c>
      <c r="M23">
        <f t="shared" si="1"/>
        <v>7</v>
      </c>
      <c r="N23">
        <f t="shared" si="2"/>
        <v>11280</v>
      </c>
      <c r="O23">
        <f>IFERROR(VLOOKUP($L23,'Data Pretek2'!$A$5:$C$124,COLUMN('Data Pretek2'!$B$5:$B$124),0), 1000)</f>
        <v>1</v>
      </c>
      <c r="P23">
        <f>IFERROR(VLOOKUP($L23,'Data Pretek2'!$A$5:$C$124,COLUMN('Data Pretek2'!$C$5:$C$124),0), 1000)</f>
        <v>15920</v>
      </c>
      <c r="Q23">
        <f>IFERROR(VLOOKUP($L23,'Data Pretek3'!$A$5:$C$124,COLUMN('Data Pretek2'!$B$5:$B$124),0), 1000)</f>
        <v>7</v>
      </c>
      <c r="R23">
        <f>IFERROR(VLOOKUP($L23,'Data Pretek3'!$A$5:$C$124,COLUMN('Data Pretek2'!$C$5:$C$124),0), 1000)</f>
        <v>9505</v>
      </c>
      <c r="T23">
        <f t="shared" si="3"/>
        <v>15</v>
      </c>
      <c r="U23">
        <f t="shared" si="4"/>
        <v>36705</v>
      </c>
    </row>
    <row r="24" spans="1:21" x14ac:dyDescent="0.2">
      <c r="A24" t="str">
        <f>'30 družstiev Preteky č. 1'!C43</f>
        <v>Križan Martin</v>
      </c>
      <c r="B24">
        <f>'30 družstiev Preteky č. 1'!E44</f>
        <v>12</v>
      </c>
      <c r="C24">
        <f>'30 družstiev Preteky č. 1'!D44</f>
        <v>8600</v>
      </c>
      <c r="L24" t="str">
        <f t="shared" si="0"/>
        <v>Križan Martin</v>
      </c>
      <c r="M24">
        <f t="shared" si="1"/>
        <v>12</v>
      </c>
      <c r="N24">
        <f t="shared" si="2"/>
        <v>8600</v>
      </c>
      <c r="O24">
        <f>IFERROR(VLOOKUP($L24,'Data Pretek2'!$A$5:$C$124,COLUMN('Data Pretek2'!$B$5:$B$124),0), 1000)</f>
        <v>4</v>
      </c>
      <c r="P24">
        <f>IFERROR(VLOOKUP($L24,'Data Pretek2'!$A$5:$C$124,COLUMN('Data Pretek2'!$C$5:$C$124),0), 1000)</f>
        <v>6660</v>
      </c>
      <c r="Q24">
        <f>IFERROR(VLOOKUP($L24,'Data Pretek3'!$A$5:$C$124,COLUMN('Data Pretek2'!$B$5:$B$124),0), 1000)</f>
        <v>7</v>
      </c>
      <c r="R24">
        <f>IFERROR(VLOOKUP($L24,'Data Pretek3'!$A$5:$C$124,COLUMN('Data Pretek2'!$C$5:$C$124),0), 1000)</f>
        <v>12800</v>
      </c>
      <c r="T24">
        <f t="shared" si="3"/>
        <v>23</v>
      </c>
      <c r="U24">
        <f t="shared" si="4"/>
        <v>28060</v>
      </c>
    </row>
    <row r="25" spans="1:21" x14ac:dyDescent="0.2">
      <c r="A25" t="str">
        <f>'30 družstiev Preteky č. 1'!C45</f>
        <v>Polák Karol</v>
      </c>
      <c r="B25">
        <f>'30 družstiev Preteky č. 1'!E46</f>
        <v>3</v>
      </c>
      <c r="C25">
        <f>'30 družstiev Preteky č. 1'!D46</f>
        <v>19200</v>
      </c>
      <c r="L25" t="str">
        <f t="shared" si="0"/>
        <v>Polák Karol</v>
      </c>
      <c r="M25">
        <f t="shared" si="1"/>
        <v>3</v>
      </c>
      <c r="N25">
        <f t="shared" si="2"/>
        <v>19200</v>
      </c>
      <c r="O25">
        <f>IFERROR(VLOOKUP($L25,'Data Pretek2'!$A$5:$C$124,COLUMN('Data Pretek2'!$B$5:$B$124),0), 1000)</f>
        <v>11</v>
      </c>
      <c r="P25">
        <f>IFERROR(VLOOKUP($L25,'Data Pretek2'!$A$5:$C$124,COLUMN('Data Pretek2'!$C$5:$C$124),0), 1000)</f>
        <v>6590</v>
      </c>
      <c r="Q25">
        <f>IFERROR(VLOOKUP($L25,'Data Pretek3'!$A$5:$C$124,COLUMN('Data Pretek2'!$B$5:$B$124),0), 1000)</f>
        <v>5</v>
      </c>
      <c r="R25">
        <f>IFERROR(VLOOKUP($L25,'Data Pretek3'!$A$5:$C$124,COLUMN('Data Pretek2'!$C$5:$C$124),0), 1000)</f>
        <v>10780</v>
      </c>
      <c r="T25">
        <f t="shared" si="3"/>
        <v>19</v>
      </c>
      <c r="U25">
        <f t="shared" si="4"/>
        <v>36570</v>
      </c>
    </row>
    <row r="26" spans="1:21" x14ac:dyDescent="0.2">
      <c r="A26" t="str">
        <f>'30 družstiev Preteky č. 1'!C47</f>
        <v>Hollý Miroslav</v>
      </c>
      <c r="B26">
        <f>'30 družstiev Preteky č. 1'!E48</f>
        <v>13</v>
      </c>
      <c r="C26">
        <f>'30 družstiev Preteky č. 1'!D48</f>
        <v>3060</v>
      </c>
      <c r="L26" t="str">
        <f t="shared" si="0"/>
        <v>Hollý Miroslav</v>
      </c>
      <c r="M26">
        <f t="shared" si="1"/>
        <v>13</v>
      </c>
      <c r="N26">
        <f t="shared" si="2"/>
        <v>3060</v>
      </c>
      <c r="O26">
        <f>IFERROR(VLOOKUP($L26,'Data Pretek2'!$A$5:$C$124,COLUMN('Data Pretek2'!$B$5:$B$124),0), 1000)</f>
        <v>4</v>
      </c>
      <c r="P26">
        <f>IFERROR(VLOOKUP($L26,'Data Pretek2'!$A$5:$C$124,COLUMN('Data Pretek2'!$C$5:$C$124),0), 1000)</f>
        <v>8270</v>
      </c>
      <c r="Q26">
        <f>IFERROR(VLOOKUP($L26,'Data Pretek3'!$A$5:$C$124,COLUMN('Data Pretek2'!$B$5:$B$124),0), 1000)</f>
        <v>5</v>
      </c>
      <c r="R26">
        <f>IFERROR(VLOOKUP($L26,'Data Pretek3'!$A$5:$C$124,COLUMN('Data Pretek2'!$C$5:$C$124),0), 1000)</f>
        <v>12340</v>
      </c>
      <c r="T26">
        <f t="shared" si="3"/>
        <v>22</v>
      </c>
      <c r="U26">
        <f t="shared" si="4"/>
        <v>23670</v>
      </c>
    </row>
    <row r="27" spans="1:21" x14ac:dyDescent="0.2">
      <c r="A27" t="str">
        <f>'30 družstiev Preteky č. 1'!C49</f>
        <v>Hossú Tamás</v>
      </c>
      <c r="B27">
        <f>'30 družstiev Preteky č. 1'!E50</f>
        <v>6</v>
      </c>
      <c r="C27">
        <f>'30 družstiev Preteky č. 1'!D50</f>
        <v>12220</v>
      </c>
      <c r="L27" t="str">
        <f t="shared" si="0"/>
        <v>Hossú Tamás</v>
      </c>
      <c r="M27">
        <f t="shared" si="1"/>
        <v>6</v>
      </c>
      <c r="N27">
        <f t="shared" si="2"/>
        <v>12220</v>
      </c>
      <c r="O27">
        <f>IFERROR(VLOOKUP($L27,'Data Pretek2'!$A$5:$C$124,COLUMN('Data Pretek2'!$B$5:$B$124),0), 1000)</f>
        <v>10</v>
      </c>
      <c r="P27">
        <f>IFERROR(VLOOKUP($L27,'Data Pretek2'!$A$5:$C$124,COLUMN('Data Pretek2'!$C$5:$C$124),0), 1000)</f>
        <v>7580</v>
      </c>
      <c r="Q27">
        <f>IFERROR(VLOOKUP($L27,'Data Pretek3'!$A$5:$C$124,COLUMN('Data Pretek2'!$B$5:$B$124),0), 1000)</f>
        <v>3</v>
      </c>
      <c r="R27">
        <f>IFERROR(VLOOKUP($L27,'Data Pretek3'!$A$5:$C$124,COLUMN('Data Pretek2'!$C$5:$C$124),0), 1000)</f>
        <v>11570</v>
      </c>
      <c r="T27">
        <f t="shared" si="3"/>
        <v>19</v>
      </c>
      <c r="U27">
        <f t="shared" si="4"/>
        <v>31370</v>
      </c>
    </row>
    <row r="28" spans="1:21" x14ac:dyDescent="0.2">
      <c r="A28" t="str">
        <f>'30 družstiev Preteky č. 1'!C51</f>
        <v>Konopásek Josef</v>
      </c>
      <c r="B28">
        <f>'30 družstiev Preteky č. 1'!E52</f>
        <v>2</v>
      </c>
      <c r="C28">
        <f>'30 družstiev Preteky č. 1'!D52</f>
        <v>20200</v>
      </c>
      <c r="L28" t="str">
        <f t="shared" si="0"/>
        <v>Konopásek Josef</v>
      </c>
      <c r="M28">
        <f t="shared" si="1"/>
        <v>2</v>
      </c>
      <c r="N28">
        <f t="shared" si="2"/>
        <v>20200</v>
      </c>
      <c r="O28">
        <f>IFERROR(VLOOKUP($L28,'Data Pretek2'!$A$5:$C$124,COLUMN('Data Pretek2'!$B$5:$B$124),0), 1000)</f>
        <v>2</v>
      </c>
      <c r="P28">
        <f>IFERROR(VLOOKUP($L28,'Data Pretek2'!$A$5:$C$124,COLUMN('Data Pretek2'!$C$5:$C$124),0), 1000)</f>
        <v>15500</v>
      </c>
      <c r="Q28">
        <f>IFERROR(VLOOKUP($L28,'Data Pretek3'!$A$5:$C$124,COLUMN('Data Pretek2'!$B$5:$B$124),0), 1000)</f>
        <v>2</v>
      </c>
      <c r="R28">
        <f>IFERROR(VLOOKUP($L28,'Data Pretek3'!$A$5:$C$124,COLUMN('Data Pretek2'!$C$5:$C$124),0), 1000)</f>
        <v>18560</v>
      </c>
      <c r="T28">
        <f t="shared" si="3"/>
        <v>6</v>
      </c>
      <c r="U28">
        <f t="shared" si="4"/>
        <v>54260</v>
      </c>
    </row>
    <row r="29" spans="1:21" x14ac:dyDescent="0.2">
      <c r="A29" t="str">
        <f>'30 družstiev Preteky č. 1'!C53</f>
        <v>Valent Patrik</v>
      </c>
      <c r="B29">
        <f>'30 družstiev Preteky č. 1'!E54</f>
        <v>10</v>
      </c>
      <c r="C29">
        <f>'30 družstiev Preteky č. 1'!D54</f>
        <v>5800</v>
      </c>
      <c r="L29" t="str">
        <f t="shared" si="0"/>
        <v>Valent Patrik</v>
      </c>
      <c r="M29">
        <f t="shared" si="1"/>
        <v>10</v>
      </c>
      <c r="N29">
        <f t="shared" si="2"/>
        <v>5800</v>
      </c>
      <c r="O29">
        <f>IFERROR(VLOOKUP($L29,'Data Pretek2'!$A$5:$C$124,COLUMN('Data Pretek2'!$B$5:$B$124),0), 1000)</f>
        <v>1000</v>
      </c>
      <c r="P29">
        <f>IFERROR(VLOOKUP($L29,'Data Pretek2'!$A$5:$C$124,COLUMN('Data Pretek2'!$C$5:$C$124),0), 1000)</f>
        <v>1000</v>
      </c>
      <c r="Q29">
        <f>IFERROR(VLOOKUP($L29,'Data Pretek3'!$A$5:$C$124,COLUMN('Data Pretek2'!$B$5:$B$124),0), 1000)</f>
        <v>9</v>
      </c>
      <c r="R29">
        <f>IFERROR(VLOOKUP($L29,'Data Pretek3'!$A$5:$C$124,COLUMN('Data Pretek2'!$C$5:$C$124),0), 1000)</f>
        <v>6400</v>
      </c>
      <c r="T29">
        <f t="shared" si="3"/>
        <v>1019</v>
      </c>
      <c r="U29">
        <f t="shared" si="4"/>
        <v>13200</v>
      </c>
    </row>
    <row r="30" spans="1:21" x14ac:dyDescent="0.2">
      <c r="A30" t="str">
        <f>'30 družstiev Preteky č. 1'!C55</f>
        <v>A</v>
      </c>
      <c r="B30">
        <f>'30 družstiev Preteky č. 1'!E56</f>
        <v>28</v>
      </c>
      <c r="C30">
        <f>'30 družstiev Preteky č. 1'!D56</f>
        <v>-1</v>
      </c>
      <c r="L30" t="str">
        <f t="shared" si="0"/>
        <v>A</v>
      </c>
      <c r="M30">
        <f t="shared" si="1"/>
        <v>28</v>
      </c>
      <c r="N30">
        <f t="shared" si="2"/>
        <v>-1</v>
      </c>
      <c r="O30">
        <f>IFERROR(VLOOKUP($L30,'Data Pretek2'!$A$5:$C$124,COLUMN('Data Pretek2'!$B$5:$B$124),0), 1000)</f>
        <v>28</v>
      </c>
      <c r="P30">
        <f>IFERROR(VLOOKUP($L30,'Data Pretek2'!$A$5:$C$124,COLUMN('Data Pretek2'!$C$5:$C$124),0), 1000)</f>
        <v>-1</v>
      </c>
      <c r="Q30">
        <f>IFERROR(VLOOKUP($L30,'Data Pretek3'!$A$5:$C$124,COLUMN('Data Pretek2'!$B$5:$B$124),0), 1000)</f>
        <v>28</v>
      </c>
      <c r="R30">
        <f>IFERROR(VLOOKUP($L30,'Data Pretek3'!$A$5:$C$124,COLUMN('Data Pretek2'!$C$5:$C$124),0), 1000)</f>
        <v>-1</v>
      </c>
      <c r="T30">
        <f t="shared" si="3"/>
        <v>84</v>
      </c>
      <c r="U30">
        <f t="shared" si="4"/>
        <v>-3</v>
      </c>
    </row>
    <row r="31" spans="1:21" x14ac:dyDescent="0.2">
      <c r="A31" t="str">
        <f>'30 družstiev Preteky č. 1'!C57</f>
        <v>E</v>
      </c>
      <c r="B31">
        <f>'30 družstiev Preteky č. 1'!E58</f>
        <v>28</v>
      </c>
      <c r="C31">
        <f>'30 družstiev Preteky č. 1'!D58</f>
        <v>-1</v>
      </c>
      <c r="L31" t="str">
        <f t="shared" si="0"/>
        <v>E</v>
      </c>
      <c r="M31">
        <f t="shared" si="1"/>
        <v>28</v>
      </c>
      <c r="N31">
        <f t="shared" si="2"/>
        <v>-1</v>
      </c>
      <c r="O31">
        <f>IFERROR(VLOOKUP($L31,'Data Pretek2'!$A$5:$C$124,COLUMN('Data Pretek2'!$B$5:$B$124),0), 1000)</f>
        <v>28</v>
      </c>
      <c r="P31">
        <f>IFERROR(VLOOKUP($L31,'Data Pretek2'!$A$5:$C$124,COLUMN('Data Pretek2'!$C$5:$C$124),0), 1000)</f>
        <v>-1</v>
      </c>
      <c r="Q31">
        <f>IFERROR(VLOOKUP($L31,'Data Pretek3'!$A$5:$C$124,COLUMN('Data Pretek2'!$B$5:$B$124),0), 1000)</f>
        <v>28</v>
      </c>
      <c r="R31">
        <f>IFERROR(VLOOKUP($L31,'Data Pretek3'!$A$5:$C$124,COLUMN('Data Pretek2'!$C$5:$C$124),0), 1000)</f>
        <v>-1</v>
      </c>
      <c r="T31">
        <f t="shared" si="3"/>
        <v>84</v>
      </c>
      <c r="U31">
        <f t="shared" si="4"/>
        <v>-3</v>
      </c>
    </row>
    <row r="32" spans="1:21" x14ac:dyDescent="0.2">
      <c r="A32" t="str">
        <f>'30 družstiev Preteky č. 1'!C59</f>
        <v>I</v>
      </c>
      <c r="B32">
        <f>'30 družstiev Preteky č. 1'!E60</f>
        <v>28</v>
      </c>
      <c r="C32">
        <f>'30 družstiev Preteky č. 1'!D60</f>
        <v>-1</v>
      </c>
      <c r="L32" t="str">
        <f t="shared" si="0"/>
        <v>I</v>
      </c>
      <c r="M32">
        <f t="shared" si="1"/>
        <v>28</v>
      </c>
      <c r="N32">
        <f t="shared" si="2"/>
        <v>-1</v>
      </c>
      <c r="O32">
        <f>IFERROR(VLOOKUP($L32,'Data Pretek2'!$A$5:$C$124,COLUMN('Data Pretek2'!$B$5:$B$124),0), 1000)</f>
        <v>28</v>
      </c>
      <c r="P32">
        <f>IFERROR(VLOOKUP($L32,'Data Pretek2'!$A$5:$C$124,COLUMN('Data Pretek2'!$C$5:$C$124),0), 1000)</f>
        <v>-1</v>
      </c>
      <c r="Q32">
        <f>IFERROR(VLOOKUP($L32,'Data Pretek3'!$A$5:$C$124,COLUMN('Data Pretek2'!$B$5:$B$124),0), 1000)</f>
        <v>28</v>
      </c>
      <c r="R32">
        <f>IFERROR(VLOOKUP($L32,'Data Pretek3'!$A$5:$C$124,COLUMN('Data Pretek2'!$C$5:$C$124),0), 1000)</f>
        <v>-1</v>
      </c>
      <c r="T32">
        <f t="shared" si="3"/>
        <v>84</v>
      </c>
      <c r="U32">
        <f t="shared" si="4"/>
        <v>-3</v>
      </c>
    </row>
    <row r="33" spans="1:21" x14ac:dyDescent="0.2">
      <c r="A33" t="str">
        <f>'30 družstiev Preteky č. 1'!C61</f>
        <v>M</v>
      </c>
      <c r="B33">
        <f>'30 družstiev Preteky č. 1'!E62</f>
        <v>28</v>
      </c>
      <c r="C33">
        <f>'30 družstiev Preteky č. 1'!D62</f>
        <v>-1</v>
      </c>
      <c r="L33" t="str">
        <f t="shared" si="0"/>
        <v>M</v>
      </c>
      <c r="M33">
        <f t="shared" si="1"/>
        <v>28</v>
      </c>
      <c r="N33">
        <f t="shared" si="2"/>
        <v>-1</v>
      </c>
      <c r="O33">
        <f>IFERROR(VLOOKUP($L33,'Data Pretek2'!$A$5:$C$124,COLUMN('Data Pretek2'!$B$5:$B$124),0), 1000)</f>
        <v>28</v>
      </c>
      <c r="P33">
        <f>IFERROR(VLOOKUP($L33,'Data Pretek2'!$A$5:$C$124,COLUMN('Data Pretek2'!$C$5:$C$124),0), 1000)</f>
        <v>-1</v>
      </c>
      <c r="Q33">
        <f>IFERROR(VLOOKUP($L33,'Data Pretek3'!$A$5:$C$124,COLUMN('Data Pretek2'!$B$5:$B$124),0), 1000)</f>
        <v>28</v>
      </c>
      <c r="R33">
        <f>IFERROR(VLOOKUP($L33,'Data Pretek3'!$A$5:$C$124,COLUMN('Data Pretek2'!$C$5:$C$124),0), 1000)</f>
        <v>-1</v>
      </c>
      <c r="T33">
        <f t="shared" si="3"/>
        <v>84</v>
      </c>
      <c r="U33">
        <f t="shared" si="4"/>
        <v>-3</v>
      </c>
    </row>
    <row r="34" spans="1:21" x14ac:dyDescent="0.2">
      <c r="A34" t="str">
        <f>'30 družstiev Preteky č. 1'!C63</f>
        <v>R</v>
      </c>
      <c r="B34">
        <f>'30 družstiev Preteky č. 1'!E58</f>
        <v>28</v>
      </c>
      <c r="C34">
        <f>'30 družstiev Preteky č. 1'!D64</f>
        <v>-1</v>
      </c>
      <c r="L34" t="str">
        <f t="shared" si="0"/>
        <v>R</v>
      </c>
      <c r="M34">
        <f t="shared" si="1"/>
        <v>28</v>
      </c>
      <c r="N34">
        <f t="shared" si="2"/>
        <v>-1</v>
      </c>
      <c r="O34">
        <f>IFERROR(VLOOKUP($L34,'Data Pretek2'!$A$5:$C$124,COLUMN('Data Pretek2'!$B$5:$B$124),0), 1000)</f>
        <v>28</v>
      </c>
      <c r="P34">
        <f>IFERROR(VLOOKUP($L34,'Data Pretek2'!$A$5:$C$124,COLUMN('Data Pretek2'!$C$5:$C$124),0), 1000)</f>
        <v>-1</v>
      </c>
      <c r="Q34">
        <f>IFERROR(VLOOKUP($L34,'Data Pretek3'!$A$5:$C$124,COLUMN('Data Pretek2'!$B$5:$B$124),0), 1000)</f>
        <v>28</v>
      </c>
      <c r="R34">
        <f>IFERROR(VLOOKUP($L34,'Data Pretek3'!$A$5:$C$124,COLUMN('Data Pretek2'!$C$5:$C$124),0), 1000)</f>
        <v>-1</v>
      </c>
      <c r="T34">
        <f t="shared" si="3"/>
        <v>84</v>
      </c>
      <c r="U34">
        <f t="shared" si="4"/>
        <v>-3</v>
      </c>
    </row>
    <row r="35" spans="1:21" x14ac:dyDescent="0.2">
      <c r="A35" t="str">
        <f>'30 družstiev Preteky č. 1'!F5</f>
        <v>Scheibenreif Ľudovít</v>
      </c>
      <c r="B35">
        <f>'30 družstiev Preteky č. 1'!H6</f>
        <v>10</v>
      </c>
      <c r="C35">
        <f>'30 družstiev Preteky č. 1'!G6</f>
        <v>5740</v>
      </c>
      <c r="L35" t="str">
        <f t="shared" si="0"/>
        <v>Scheibenreif Ľudovít</v>
      </c>
      <c r="M35">
        <f t="shared" si="1"/>
        <v>10</v>
      </c>
      <c r="N35">
        <f t="shared" si="2"/>
        <v>5740</v>
      </c>
      <c r="O35">
        <f>IFERROR(VLOOKUP($L35,'Data Pretek2'!$A$5:$C$124,COLUMN('Data Pretek2'!$B$5:$B$124),0), 1000)</f>
        <v>1000</v>
      </c>
      <c r="P35">
        <f>IFERROR(VLOOKUP($L35,'Data Pretek2'!$A$5:$C$124,COLUMN('Data Pretek2'!$C$5:$C$124),0), 1000)</f>
        <v>1000</v>
      </c>
      <c r="Q35">
        <f>IFERROR(VLOOKUP($L35,'Data Pretek3'!$A$5:$C$124,COLUMN('Data Pretek2'!$B$5:$B$124),0), 1000)</f>
        <v>1</v>
      </c>
      <c r="R35">
        <f>IFERROR(VLOOKUP($L35,'Data Pretek3'!$A$5:$C$124,COLUMN('Data Pretek2'!$C$5:$C$124),0), 1000)</f>
        <v>22140</v>
      </c>
      <c r="T35">
        <f t="shared" si="3"/>
        <v>1011</v>
      </c>
      <c r="U35">
        <f t="shared" si="4"/>
        <v>28880</v>
      </c>
    </row>
    <row r="36" spans="1:21" x14ac:dyDescent="0.2">
      <c r="A36" t="str">
        <f>'30 družstiev Preteky č. 1'!F7</f>
        <v>Hason Marián</v>
      </c>
      <c r="B36">
        <f>'30 družstiev Preteky č. 1'!H8</f>
        <v>5</v>
      </c>
      <c r="C36">
        <f>'30 družstiev Preteky č. 1'!G8</f>
        <v>15050</v>
      </c>
      <c r="L36" t="str">
        <f t="shared" si="0"/>
        <v>Hason Marián</v>
      </c>
      <c r="M36">
        <f t="shared" si="1"/>
        <v>5</v>
      </c>
      <c r="N36">
        <f t="shared" si="2"/>
        <v>15050</v>
      </c>
      <c r="O36">
        <f>IFERROR(VLOOKUP($L36,'Data Pretek2'!$A$5:$C$124,COLUMN('Data Pretek2'!$B$5:$B$124),0), 1000)</f>
        <v>6.5</v>
      </c>
      <c r="P36">
        <f>IFERROR(VLOOKUP($L36,'Data Pretek2'!$A$5:$C$124,COLUMN('Data Pretek2'!$C$5:$C$124),0), 1000)</f>
        <v>12100</v>
      </c>
      <c r="Q36">
        <f>IFERROR(VLOOKUP($L36,'Data Pretek3'!$A$5:$C$124,COLUMN('Data Pretek2'!$B$5:$B$124),0), 1000)</f>
        <v>3</v>
      </c>
      <c r="R36">
        <f>IFERROR(VLOOKUP($L36,'Data Pretek3'!$A$5:$C$124,COLUMN('Data Pretek2'!$C$5:$C$124),0), 1000)</f>
        <v>17660</v>
      </c>
      <c r="T36">
        <f t="shared" si="3"/>
        <v>14.5</v>
      </c>
      <c r="U36">
        <f t="shared" si="4"/>
        <v>44810</v>
      </c>
    </row>
    <row r="37" spans="1:21" x14ac:dyDescent="0.2">
      <c r="A37" t="str">
        <f>'30 družstiev Preteky č. 1'!F9</f>
        <v>Gergel Marek</v>
      </c>
      <c r="B37">
        <f>'30 družstiev Preteky č. 1'!H10</f>
        <v>4</v>
      </c>
      <c r="C37">
        <f>'30 družstiev Preteky č. 1'!G10</f>
        <v>10370</v>
      </c>
      <c r="L37" t="str">
        <f t="shared" si="0"/>
        <v>Gergel Marek</v>
      </c>
      <c r="M37">
        <f t="shared" si="1"/>
        <v>4</v>
      </c>
      <c r="N37">
        <f t="shared" si="2"/>
        <v>10370</v>
      </c>
      <c r="O37">
        <f>IFERROR(VLOOKUP($L37,'Data Pretek2'!$A$5:$C$124,COLUMN('Data Pretek2'!$B$5:$B$124),0), 1000)</f>
        <v>3</v>
      </c>
      <c r="P37">
        <f>IFERROR(VLOOKUP($L37,'Data Pretek2'!$A$5:$C$124,COLUMN('Data Pretek2'!$C$5:$C$124),0), 1000)</f>
        <v>13820</v>
      </c>
      <c r="Q37">
        <f>IFERROR(VLOOKUP($L37,'Data Pretek3'!$A$5:$C$124,COLUMN('Data Pretek2'!$B$5:$B$124),0), 1000)</f>
        <v>4</v>
      </c>
      <c r="R37">
        <f>IFERROR(VLOOKUP($L37,'Data Pretek3'!$A$5:$C$124,COLUMN('Data Pretek2'!$C$5:$C$124),0), 1000)</f>
        <v>15480</v>
      </c>
      <c r="T37">
        <f t="shared" si="3"/>
        <v>11</v>
      </c>
      <c r="U37">
        <f t="shared" si="4"/>
        <v>39670</v>
      </c>
    </row>
    <row r="38" spans="1:21" x14ac:dyDescent="0.2">
      <c r="A38" t="str">
        <f>'30 družstiev Preteky č. 1'!F11</f>
        <v>Machata Peter</v>
      </c>
      <c r="B38">
        <f>'30 družstiev Preteky č. 1'!H12</f>
        <v>12</v>
      </c>
      <c r="C38">
        <f>'30 družstiev Preteky č. 1'!G12</f>
        <v>6240</v>
      </c>
      <c r="L38" t="str">
        <f t="shared" si="0"/>
        <v>Machata Peter</v>
      </c>
      <c r="M38">
        <f t="shared" si="1"/>
        <v>12</v>
      </c>
      <c r="N38">
        <f t="shared" si="2"/>
        <v>6240</v>
      </c>
      <c r="O38">
        <f>IFERROR(VLOOKUP($L38,'Data Pretek2'!$A$5:$C$124,COLUMN('Data Pretek2'!$B$5:$B$124),0), 1000)</f>
        <v>7</v>
      </c>
      <c r="P38">
        <f>IFERROR(VLOOKUP($L38,'Data Pretek2'!$A$5:$C$124,COLUMN('Data Pretek2'!$C$5:$C$124),0), 1000)</f>
        <v>9160</v>
      </c>
      <c r="Q38">
        <f>IFERROR(VLOOKUP($L38,'Data Pretek3'!$A$5:$C$124,COLUMN('Data Pretek2'!$B$5:$B$124),0), 1000)</f>
        <v>8</v>
      </c>
      <c r="R38">
        <f>IFERROR(VLOOKUP($L38,'Data Pretek3'!$A$5:$C$124,COLUMN('Data Pretek2'!$C$5:$C$124),0), 1000)</f>
        <v>8380</v>
      </c>
      <c r="T38">
        <f t="shared" si="3"/>
        <v>27</v>
      </c>
      <c r="U38">
        <f t="shared" si="4"/>
        <v>23780</v>
      </c>
    </row>
    <row r="39" spans="1:21" x14ac:dyDescent="0.2">
      <c r="A39" t="str">
        <f>'30 družstiev Preteky č. 1'!F13</f>
        <v>Haššo Martin</v>
      </c>
      <c r="B39">
        <f>'30 družstiev Preteky č. 1'!H14</f>
        <v>7</v>
      </c>
      <c r="C39">
        <f>'30 družstiev Preteky č. 1'!G14</f>
        <v>8180</v>
      </c>
      <c r="L39" t="str">
        <f t="shared" si="0"/>
        <v>Haššo Martin</v>
      </c>
      <c r="M39">
        <f t="shared" si="1"/>
        <v>7</v>
      </c>
      <c r="N39">
        <f t="shared" si="2"/>
        <v>8180</v>
      </c>
      <c r="O39">
        <f>IFERROR(VLOOKUP($L39,'Data Pretek2'!$A$5:$C$124,COLUMN('Data Pretek2'!$B$5:$B$124),0), 1000)</f>
        <v>5</v>
      </c>
      <c r="P39">
        <f>IFERROR(VLOOKUP($L39,'Data Pretek2'!$A$5:$C$124,COLUMN('Data Pretek2'!$C$5:$C$124),0), 1000)</f>
        <v>12540</v>
      </c>
      <c r="Q39">
        <f>IFERROR(VLOOKUP($L39,'Data Pretek3'!$A$5:$C$124,COLUMN('Data Pretek2'!$B$5:$B$124),0), 1000)</f>
        <v>11</v>
      </c>
      <c r="R39">
        <f>IFERROR(VLOOKUP($L39,'Data Pretek3'!$A$5:$C$124,COLUMN('Data Pretek2'!$C$5:$C$124),0), 1000)</f>
        <v>4600</v>
      </c>
      <c r="T39">
        <f t="shared" si="3"/>
        <v>23</v>
      </c>
      <c r="U39">
        <f t="shared" si="4"/>
        <v>25320</v>
      </c>
    </row>
    <row r="40" spans="1:21" x14ac:dyDescent="0.2">
      <c r="A40" t="str">
        <f>'30 družstiev Preteky č. 1'!F15</f>
        <v>Michlík Milan</v>
      </c>
      <c r="B40">
        <f>'30 družstiev Preteky č. 1'!H16</f>
        <v>9</v>
      </c>
      <c r="C40">
        <f>'30 družstiev Preteky č. 1'!G16</f>
        <v>10130</v>
      </c>
      <c r="L40" t="str">
        <f t="shared" si="0"/>
        <v>Michlík Milan</v>
      </c>
      <c r="M40">
        <f t="shared" si="1"/>
        <v>9</v>
      </c>
      <c r="N40">
        <f t="shared" si="2"/>
        <v>10130</v>
      </c>
      <c r="O40">
        <f>IFERROR(VLOOKUP($L40,'Data Pretek2'!$A$5:$C$124,COLUMN('Data Pretek2'!$B$5:$B$124),0), 1000)</f>
        <v>13</v>
      </c>
      <c r="P40">
        <f>IFERROR(VLOOKUP($L40,'Data Pretek2'!$A$5:$C$124,COLUMN('Data Pretek2'!$C$5:$C$124),0), 1000)</f>
        <v>2310</v>
      </c>
      <c r="Q40">
        <f>IFERROR(VLOOKUP($L40,'Data Pretek3'!$A$5:$C$124,COLUMN('Data Pretek2'!$B$5:$B$124),0), 1000)</f>
        <v>6</v>
      </c>
      <c r="R40">
        <f>IFERROR(VLOOKUP($L40,'Data Pretek3'!$A$5:$C$124,COLUMN('Data Pretek2'!$C$5:$C$124),0), 1000)</f>
        <v>12820</v>
      </c>
      <c r="T40">
        <f t="shared" si="3"/>
        <v>28</v>
      </c>
      <c r="U40">
        <f t="shared" si="4"/>
        <v>25260</v>
      </c>
    </row>
    <row r="41" spans="1:21" x14ac:dyDescent="0.2">
      <c r="A41" t="str">
        <f>'30 družstiev Preteky č. 1'!F17</f>
        <v>Gajdošík Rudolf</v>
      </c>
      <c r="B41">
        <f>'30 družstiev Preteky č. 1'!H18</f>
        <v>2</v>
      </c>
      <c r="C41">
        <f>'30 družstiev Preteky č. 1'!G18</f>
        <v>11240</v>
      </c>
      <c r="L41" t="str">
        <f t="shared" si="0"/>
        <v>Gajdošík Rudolf</v>
      </c>
      <c r="M41">
        <f t="shared" si="1"/>
        <v>2</v>
      </c>
      <c r="N41">
        <f t="shared" si="2"/>
        <v>11240</v>
      </c>
      <c r="O41">
        <f>IFERROR(VLOOKUP($L41,'Data Pretek2'!$A$5:$C$124,COLUMN('Data Pretek2'!$B$5:$B$124),0), 1000)</f>
        <v>5</v>
      </c>
      <c r="P41">
        <f>IFERROR(VLOOKUP($L41,'Data Pretek2'!$A$5:$C$124,COLUMN('Data Pretek2'!$C$5:$C$124),0), 1000)</f>
        <v>11340</v>
      </c>
      <c r="Q41">
        <f>IFERROR(VLOOKUP($L41,'Data Pretek3'!$A$5:$C$124,COLUMN('Data Pretek2'!$B$5:$B$124),0), 1000)</f>
        <v>7</v>
      </c>
      <c r="R41">
        <f>IFERROR(VLOOKUP($L41,'Data Pretek3'!$A$5:$C$124,COLUMN('Data Pretek2'!$C$5:$C$124),0), 1000)</f>
        <v>9960</v>
      </c>
      <c r="T41">
        <f t="shared" si="3"/>
        <v>14</v>
      </c>
      <c r="U41">
        <f t="shared" si="4"/>
        <v>32540</v>
      </c>
    </row>
    <row r="42" spans="1:21" x14ac:dyDescent="0.2">
      <c r="A42" t="str">
        <f>'30 družstiev Preteky č. 1'!F19</f>
        <v>Mindák Tomáš</v>
      </c>
      <c r="B42">
        <f>'30 družstiev Preteky č. 1'!H20</f>
        <v>2</v>
      </c>
      <c r="C42">
        <f>'30 družstiev Preteky č. 1'!G20</f>
        <v>16450</v>
      </c>
      <c r="L42" t="str">
        <f t="shared" si="0"/>
        <v>Mindák Tomáš</v>
      </c>
      <c r="M42">
        <f t="shared" si="1"/>
        <v>2</v>
      </c>
      <c r="N42">
        <f t="shared" si="2"/>
        <v>16450</v>
      </c>
      <c r="O42">
        <f>IFERROR(VLOOKUP($L42,'Data Pretek2'!$A$5:$C$124,COLUMN('Data Pretek2'!$B$5:$B$124),0), 1000)</f>
        <v>1</v>
      </c>
      <c r="P42">
        <f>IFERROR(VLOOKUP($L42,'Data Pretek2'!$A$5:$C$124,COLUMN('Data Pretek2'!$C$5:$C$124),0), 1000)</f>
        <v>15740</v>
      </c>
      <c r="Q42">
        <f>IFERROR(VLOOKUP($L42,'Data Pretek3'!$A$5:$C$124,COLUMN('Data Pretek2'!$B$5:$B$124),0), 1000)</f>
        <v>2</v>
      </c>
      <c r="R42">
        <f>IFERROR(VLOOKUP($L42,'Data Pretek3'!$A$5:$C$124,COLUMN('Data Pretek2'!$C$5:$C$124),0), 1000)</f>
        <v>19530</v>
      </c>
      <c r="T42">
        <f t="shared" si="3"/>
        <v>5</v>
      </c>
      <c r="U42">
        <f t="shared" si="4"/>
        <v>51720</v>
      </c>
    </row>
    <row r="43" spans="1:21" x14ac:dyDescent="0.2">
      <c r="A43" t="str">
        <f>'30 družstiev Preteky č. 1'!F21</f>
        <v>Horváth Oszkár</v>
      </c>
      <c r="B43">
        <f>'30 družstiev Preteky č. 1'!H22</f>
        <v>3</v>
      </c>
      <c r="C43">
        <f>'30 družstiev Preteky č. 1'!G22</f>
        <v>10390</v>
      </c>
      <c r="L43" t="str">
        <f t="shared" si="0"/>
        <v>Horváth Oszkár</v>
      </c>
      <c r="M43">
        <f t="shared" si="1"/>
        <v>3</v>
      </c>
      <c r="N43">
        <f t="shared" si="2"/>
        <v>10390</v>
      </c>
      <c r="O43">
        <f>IFERROR(VLOOKUP($L43,'Data Pretek2'!$A$5:$C$124,COLUMN('Data Pretek2'!$B$5:$B$124),0), 1000)</f>
        <v>3</v>
      </c>
      <c r="P43">
        <f>IFERROR(VLOOKUP($L43,'Data Pretek2'!$A$5:$C$124,COLUMN('Data Pretek2'!$C$5:$C$124),0), 1000)</f>
        <v>12990</v>
      </c>
      <c r="Q43">
        <f>IFERROR(VLOOKUP($L43,'Data Pretek3'!$A$5:$C$124,COLUMN('Data Pretek2'!$B$5:$B$124),0), 1000)</f>
        <v>11</v>
      </c>
      <c r="R43">
        <f>IFERROR(VLOOKUP($L43,'Data Pretek3'!$A$5:$C$124,COLUMN('Data Pretek2'!$C$5:$C$124),0), 1000)</f>
        <v>5595</v>
      </c>
      <c r="T43">
        <f t="shared" si="3"/>
        <v>17</v>
      </c>
      <c r="U43">
        <f t="shared" si="4"/>
        <v>28975</v>
      </c>
    </row>
    <row r="44" spans="1:21" x14ac:dyDescent="0.2">
      <c r="A44" t="str">
        <f>'30 družstiev Preteky č. 1'!F23</f>
        <v>Beniš Ján</v>
      </c>
      <c r="B44">
        <f>'30 družstiev Preteky č. 1'!H24</f>
        <v>7</v>
      </c>
      <c r="C44">
        <f>'30 družstiev Preteky č. 1'!G24</f>
        <v>10420</v>
      </c>
      <c r="L44" t="str">
        <f t="shared" si="0"/>
        <v>Beniš Ján</v>
      </c>
      <c r="M44">
        <f t="shared" si="1"/>
        <v>7</v>
      </c>
      <c r="N44">
        <f t="shared" si="2"/>
        <v>10420</v>
      </c>
      <c r="O44">
        <f>IFERROR(VLOOKUP($L44,'Data Pretek2'!$A$5:$C$124,COLUMN('Data Pretek2'!$B$5:$B$124),0), 1000)</f>
        <v>8</v>
      </c>
      <c r="P44">
        <f>IFERROR(VLOOKUP($L44,'Data Pretek2'!$A$5:$C$124,COLUMN('Data Pretek2'!$C$5:$C$124),0), 1000)</f>
        <v>4990</v>
      </c>
      <c r="Q44">
        <f>IFERROR(VLOOKUP($L44,'Data Pretek3'!$A$5:$C$124,COLUMN('Data Pretek2'!$B$5:$B$124),0), 1000)</f>
        <v>12</v>
      </c>
      <c r="R44">
        <f>IFERROR(VLOOKUP($L44,'Data Pretek3'!$A$5:$C$124,COLUMN('Data Pretek2'!$C$5:$C$124),0), 1000)</f>
        <v>6710</v>
      </c>
      <c r="T44">
        <f t="shared" si="3"/>
        <v>27</v>
      </c>
      <c r="U44">
        <f t="shared" si="4"/>
        <v>22120</v>
      </c>
    </row>
    <row r="45" spans="1:21" x14ac:dyDescent="0.2">
      <c r="A45" t="str">
        <f>'30 družstiev Preteky č. 1'!F25</f>
        <v>Bögi Patrik</v>
      </c>
      <c r="B45">
        <f>'30 družstiev Preteky č. 1'!H26</f>
        <v>11</v>
      </c>
      <c r="C45">
        <f>'30 družstiev Preteky č. 1'!G26</f>
        <v>6690</v>
      </c>
      <c r="L45" t="str">
        <f t="shared" si="0"/>
        <v>Bögi Patrik</v>
      </c>
      <c r="M45">
        <f t="shared" si="1"/>
        <v>11</v>
      </c>
      <c r="N45">
        <f t="shared" si="2"/>
        <v>6690</v>
      </c>
      <c r="O45">
        <f>IFERROR(VLOOKUP($L45,'Data Pretek2'!$A$5:$C$124,COLUMN('Data Pretek2'!$B$5:$B$124),0), 1000)</f>
        <v>6</v>
      </c>
      <c r="P45">
        <f>IFERROR(VLOOKUP($L45,'Data Pretek2'!$A$5:$C$124,COLUMN('Data Pretek2'!$C$5:$C$124),0), 1000)</f>
        <v>9460</v>
      </c>
      <c r="Q45">
        <f>IFERROR(VLOOKUP($L45,'Data Pretek3'!$A$5:$C$124,COLUMN('Data Pretek2'!$B$5:$B$124),0), 1000)</f>
        <v>9</v>
      </c>
      <c r="R45">
        <f>IFERROR(VLOOKUP($L45,'Data Pretek3'!$A$5:$C$124,COLUMN('Data Pretek2'!$C$5:$C$124),0), 1000)</f>
        <v>8605</v>
      </c>
      <c r="T45">
        <f t="shared" si="3"/>
        <v>26</v>
      </c>
      <c r="U45">
        <f t="shared" si="4"/>
        <v>24755</v>
      </c>
    </row>
    <row r="46" spans="1:21" x14ac:dyDescent="0.2">
      <c r="A46" t="str">
        <f>'30 družstiev Preteky č. 1'!F27</f>
        <v>Juhász Zoltán</v>
      </c>
      <c r="B46">
        <f>'30 družstiev Preteky č. 1'!H28</f>
        <v>9</v>
      </c>
      <c r="C46">
        <f>'30 družstiev Preteky č. 1'!G28</f>
        <v>6190</v>
      </c>
      <c r="L46" t="str">
        <f t="shared" si="0"/>
        <v>Juhász Zoltán</v>
      </c>
      <c r="M46">
        <f t="shared" si="1"/>
        <v>9</v>
      </c>
      <c r="N46">
        <f t="shared" si="2"/>
        <v>6190</v>
      </c>
      <c r="O46">
        <f>IFERROR(VLOOKUP($L46,'Data Pretek2'!$A$5:$C$124,COLUMN('Data Pretek2'!$B$5:$B$124),0), 1000)</f>
        <v>6</v>
      </c>
      <c r="P46">
        <f>IFERROR(VLOOKUP($L46,'Data Pretek2'!$A$5:$C$124,COLUMN('Data Pretek2'!$C$5:$C$124),0), 1000)</f>
        <v>5750</v>
      </c>
      <c r="Q46">
        <f>IFERROR(VLOOKUP($L46,'Data Pretek3'!$A$5:$C$124,COLUMN('Data Pretek2'!$B$5:$B$124),0), 1000)</f>
        <v>7</v>
      </c>
      <c r="R46">
        <f>IFERROR(VLOOKUP($L46,'Data Pretek3'!$A$5:$C$124,COLUMN('Data Pretek2'!$C$5:$C$124),0), 1000)</f>
        <v>9610</v>
      </c>
      <c r="T46">
        <f t="shared" si="3"/>
        <v>22</v>
      </c>
      <c r="U46">
        <f t="shared" si="4"/>
        <v>21550</v>
      </c>
    </row>
    <row r="47" spans="1:21" x14ac:dyDescent="0.2">
      <c r="A47" t="str">
        <f>'30 družstiev Preteky č. 1'!F29</f>
        <v>Molnár Patrik</v>
      </c>
      <c r="B47">
        <f>'30 družstiev Preteky č. 1'!H30</f>
        <v>11</v>
      </c>
      <c r="C47">
        <f>'30 družstiev Preteky č. 1'!G30</f>
        <v>5640</v>
      </c>
      <c r="L47" t="str">
        <f t="shared" si="0"/>
        <v>Molnár Patrik</v>
      </c>
      <c r="M47">
        <f t="shared" si="1"/>
        <v>11</v>
      </c>
      <c r="N47">
        <f t="shared" si="2"/>
        <v>5640</v>
      </c>
      <c r="O47">
        <f>IFERROR(VLOOKUP($L47,'Data Pretek2'!$A$5:$C$124,COLUMN('Data Pretek2'!$B$5:$B$124),0), 1000)</f>
        <v>8</v>
      </c>
      <c r="P47">
        <f>IFERROR(VLOOKUP($L47,'Data Pretek2'!$A$5:$C$124,COLUMN('Data Pretek2'!$C$5:$C$124),0), 1000)</f>
        <v>5550</v>
      </c>
      <c r="Q47">
        <f>IFERROR(VLOOKUP($L47,'Data Pretek3'!$A$5:$C$124,COLUMN('Data Pretek2'!$B$5:$B$124),0), 1000)</f>
        <v>13</v>
      </c>
      <c r="R47">
        <f>IFERROR(VLOOKUP($L47,'Data Pretek3'!$A$5:$C$124,COLUMN('Data Pretek2'!$C$5:$C$124),0), 1000)</f>
        <v>4175</v>
      </c>
      <c r="T47">
        <f t="shared" si="3"/>
        <v>32</v>
      </c>
      <c r="U47">
        <f t="shared" si="4"/>
        <v>15365</v>
      </c>
    </row>
    <row r="48" spans="1:21" x14ac:dyDescent="0.2">
      <c r="A48" t="str">
        <f>'30 družstiev Preteky č. 1'!F31</f>
        <v>Jusinko Štefan</v>
      </c>
      <c r="B48">
        <f>'30 družstiev Preteky č. 1'!H32</f>
        <v>5</v>
      </c>
      <c r="C48">
        <f>'30 družstiev Preteky č. 1'!G32</f>
        <v>10350</v>
      </c>
      <c r="L48" t="str">
        <f t="shared" si="0"/>
        <v>Jusinko Štefan</v>
      </c>
      <c r="M48">
        <f t="shared" si="1"/>
        <v>5</v>
      </c>
      <c r="N48">
        <f t="shared" si="2"/>
        <v>10350</v>
      </c>
      <c r="O48">
        <f>IFERROR(VLOOKUP($L48,'Data Pretek2'!$A$5:$C$124,COLUMN('Data Pretek2'!$B$5:$B$124),0), 1000)</f>
        <v>8</v>
      </c>
      <c r="P48">
        <f>IFERROR(VLOOKUP($L48,'Data Pretek2'!$A$5:$C$124,COLUMN('Data Pretek2'!$C$5:$C$124),0), 1000)</f>
        <v>11840</v>
      </c>
      <c r="Q48">
        <f>IFERROR(VLOOKUP($L48,'Data Pretek3'!$A$5:$C$124,COLUMN('Data Pretek2'!$B$5:$B$124),0), 1000)</f>
        <v>8</v>
      </c>
      <c r="R48">
        <f>IFERROR(VLOOKUP($L48,'Data Pretek3'!$A$5:$C$124,COLUMN('Data Pretek2'!$C$5:$C$124),0), 1000)</f>
        <v>9680</v>
      </c>
      <c r="T48">
        <f t="shared" si="3"/>
        <v>21</v>
      </c>
      <c r="U48">
        <f t="shared" si="4"/>
        <v>31870</v>
      </c>
    </row>
    <row r="49" spans="1:21" x14ac:dyDescent="0.2">
      <c r="A49" t="str">
        <f>'30 družstiev Preteky č. 1'!F33</f>
        <v>Dóka Pavol</v>
      </c>
      <c r="B49">
        <f>'30 družstiev Preteky č. 1'!H34</f>
        <v>13</v>
      </c>
      <c r="C49">
        <f>'30 družstiev Preteky č. 1'!G34</f>
        <v>4500</v>
      </c>
      <c r="L49" t="str">
        <f t="shared" si="0"/>
        <v>Dóka Pavol</v>
      </c>
      <c r="M49">
        <f t="shared" si="1"/>
        <v>13</v>
      </c>
      <c r="N49">
        <f t="shared" si="2"/>
        <v>4500</v>
      </c>
      <c r="O49">
        <f>IFERROR(VLOOKUP($L49,'Data Pretek2'!$A$5:$C$124,COLUMN('Data Pretek2'!$B$5:$B$124),0), 1000)</f>
        <v>14</v>
      </c>
      <c r="P49">
        <f>IFERROR(VLOOKUP($L49,'Data Pretek2'!$A$5:$C$124,COLUMN('Data Pretek2'!$C$5:$C$124),0), 1000)</f>
        <v>0</v>
      </c>
      <c r="Q49">
        <f>IFERROR(VLOOKUP($L49,'Data Pretek3'!$A$5:$C$124,COLUMN('Data Pretek2'!$B$5:$B$124),0), 1000)</f>
        <v>9</v>
      </c>
      <c r="R49">
        <f>IFERROR(VLOOKUP($L49,'Data Pretek3'!$A$5:$C$124,COLUMN('Data Pretek2'!$C$5:$C$124),0), 1000)</f>
        <v>7960</v>
      </c>
      <c r="T49">
        <f t="shared" si="3"/>
        <v>36</v>
      </c>
      <c r="U49">
        <f t="shared" si="4"/>
        <v>12460</v>
      </c>
    </row>
    <row r="50" spans="1:21" x14ac:dyDescent="0.2">
      <c r="A50" t="str">
        <f>'30 družstiev Preteky č. 1'!F35</f>
        <v>Karvaš Kamil</v>
      </c>
      <c r="B50">
        <f>'30 družstiev Preteky č. 1'!H36</f>
        <v>12</v>
      </c>
      <c r="C50">
        <f>'30 družstiev Preteky č. 1'!G36</f>
        <v>4940</v>
      </c>
      <c r="L50" t="str">
        <f t="shared" si="0"/>
        <v>Karvaš Kamil</v>
      </c>
      <c r="M50">
        <f t="shared" si="1"/>
        <v>12</v>
      </c>
      <c r="N50">
        <f t="shared" si="2"/>
        <v>4940</v>
      </c>
      <c r="O50">
        <f>IFERROR(VLOOKUP($L50,'Data Pretek2'!$A$5:$C$124,COLUMN('Data Pretek2'!$B$5:$B$124),0), 1000)</f>
        <v>2</v>
      </c>
      <c r="P50">
        <f>IFERROR(VLOOKUP($L50,'Data Pretek2'!$A$5:$C$124,COLUMN('Data Pretek2'!$C$5:$C$124),0), 1000)</f>
        <v>8590</v>
      </c>
      <c r="Q50">
        <f>IFERROR(VLOOKUP($L50,'Data Pretek3'!$A$5:$C$124,COLUMN('Data Pretek2'!$B$5:$B$124),0), 1000)</f>
        <v>11</v>
      </c>
      <c r="R50">
        <f>IFERROR(VLOOKUP($L50,'Data Pretek3'!$A$5:$C$124,COLUMN('Data Pretek2'!$C$5:$C$124),0), 1000)</f>
        <v>5640</v>
      </c>
      <c r="T50">
        <f t="shared" si="3"/>
        <v>25</v>
      </c>
      <c r="U50">
        <f t="shared" si="4"/>
        <v>19170</v>
      </c>
    </row>
    <row r="51" spans="1:21" x14ac:dyDescent="0.2">
      <c r="A51" t="str">
        <f>'30 družstiev Preteky č. 1'!F37</f>
        <v>Kurcsik Attila</v>
      </c>
      <c r="B51">
        <f>'30 družstiev Preteky č. 1'!H38</f>
        <v>8</v>
      </c>
      <c r="C51">
        <f>'30 družstiev Preteky č. 1'!G38</f>
        <v>8060</v>
      </c>
      <c r="L51" t="str">
        <f t="shared" si="0"/>
        <v>Kurcsik Attila</v>
      </c>
      <c r="M51">
        <f t="shared" si="1"/>
        <v>8</v>
      </c>
      <c r="N51">
        <f t="shared" si="2"/>
        <v>8060</v>
      </c>
      <c r="O51">
        <f>IFERROR(VLOOKUP($L51,'Data Pretek2'!$A$5:$C$124,COLUMN('Data Pretek2'!$B$5:$B$124),0), 1000)</f>
        <v>9</v>
      </c>
      <c r="P51">
        <f>IFERROR(VLOOKUP($L51,'Data Pretek2'!$A$5:$C$124,COLUMN('Data Pretek2'!$C$5:$C$124),0), 1000)</f>
        <v>8260</v>
      </c>
      <c r="Q51">
        <f>IFERROR(VLOOKUP($L51,'Data Pretek3'!$A$5:$C$124,COLUMN('Data Pretek2'!$B$5:$B$124),0), 1000)</f>
        <v>7</v>
      </c>
      <c r="R51">
        <f>IFERROR(VLOOKUP($L51,'Data Pretek3'!$A$5:$C$124,COLUMN('Data Pretek2'!$C$5:$C$124),0), 1000)</f>
        <v>10400</v>
      </c>
      <c r="T51">
        <f t="shared" si="3"/>
        <v>24</v>
      </c>
      <c r="U51">
        <f t="shared" si="4"/>
        <v>26720</v>
      </c>
    </row>
    <row r="52" spans="1:21" x14ac:dyDescent="0.2">
      <c r="A52" t="str">
        <f>'30 družstiev Preteky č. 1'!F39</f>
        <v>Beke Zoltán</v>
      </c>
      <c r="B52">
        <f>'30 družstiev Preteky č. 1'!H40</f>
        <v>3</v>
      </c>
      <c r="C52">
        <f>'30 družstiev Preteky č. 1'!G40</f>
        <v>15870</v>
      </c>
      <c r="L52" t="str">
        <f t="shared" si="0"/>
        <v>Beke Zoltán</v>
      </c>
      <c r="M52">
        <f t="shared" si="1"/>
        <v>3</v>
      </c>
      <c r="N52">
        <f t="shared" si="2"/>
        <v>15870</v>
      </c>
      <c r="O52">
        <f>IFERROR(VLOOKUP($L52,'Data Pretek2'!$A$5:$C$124,COLUMN('Data Pretek2'!$B$5:$B$124),0), 1000)</f>
        <v>8</v>
      </c>
      <c r="P52">
        <f>IFERROR(VLOOKUP($L52,'Data Pretek2'!$A$5:$C$124,COLUMN('Data Pretek2'!$C$5:$C$124),0), 1000)</f>
        <v>10040</v>
      </c>
      <c r="Q52">
        <f>IFERROR(VLOOKUP($L52,'Data Pretek3'!$A$5:$C$124,COLUMN('Data Pretek2'!$B$5:$B$124),0), 1000)</f>
        <v>6</v>
      </c>
      <c r="R52">
        <f>IFERROR(VLOOKUP($L52,'Data Pretek3'!$A$5:$C$124,COLUMN('Data Pretek2'!$C$5:$C$124),0), 1000)</f>
        <v>13170</v>
      </c>
      <c r="T52">
        <f t="shared" si="3"/>
        <v>17</v>
      </c>
      <c r="U52">
        <f t="shared" si="4"/>
        <v>39080</v>
      </c>
    </row>
    <row r="53" spans="1:21" x14ac:dyDescent="0.2">
      <c r="A53" t="str">
        <f>'30 družstiev Preteky č. 1'!F41</f>
        <v>Jamborek Tomáš</v>
      </c>
      <c r="B53">
        <f>'30 družstiev Preteky č. 1'!H42</f>
        <v>6</v>
      </c>
      <c r="C53">
        <f>'30 družstiev Preteky č. 1'!G42</f>
        <v>9670</v>
      </c>
      <c r="L53" t="str">
        <f t="shared" si="0"/>
        <v>Jamborek Tomáš</v>
      </c>
      <c r="M53">
        <f t="shared" si="1"/>
        <v>6</v>
      </c>
      <c r="N53">
        <f t="shared" si="2"/>
        <v>9670</v>
      </c>
      <c r="O53">
        <f>IFERROR(VLOOKUP($L53,'Data Pretek2'!$A$5:$C$124,COLUMN('Data Pretek2'!$B$5:$B$124),0), 1000)</f>
        <v>1</v>
      </c>
      <c r="P53">
        <f>IFERROR(VLOOKUP($L53,'Data Pretek2'!$A$5:$C$124,COLUMN('Data Pretek2'!$C$5:$C$124),0), 1000)</f>
        <v>11800</v>
      </c>
      <c r="Q53">
        <f>IFERROR(VLOOKUP($L53,'Data Pretek3'!$A$5:$C$124,COLUMN('Data Pretek2'!$B$5:$B$124),0), 1000)</f>
        <v>7</v>
      </c>
      <c r="R53">
        <f>IFERROR(VLOOKUP($L53,'Data Pretek3'!$A$5:$C$124,COLUMN('Data Pretek2'!$C$5:$C$124),0), 1000)</f>
        <v>12800</v>
      </c>
      <c r="T53">
        <f t="shared" si="3"/>
        <v>14</v>
      </c>
      <c r="U53">
        <f t="shared" si="4"/>
        <v>34270</v>
      </c>
    </row>
    <row r="54" spans="1:21" x14ac:dyDescent="0.2">
      <c r="A54" t="str">
        <f>'30 družstiev Preteky č. 1'!F43</f>
        <v>Hirjak Miroslav</v>
      </c>
      <c r="B54">
        <f>'30 družstiev Preteky č. 1'!H44</f>
        <v>10</v>
      </c>
      <c r="C54">
        <f>'30 družstiev Preteky č. 1'!G44</f>
        <v>10070</v>
      </c>
      <c r="L54" t="str">
        <f t="shared" si="0"/>
        <v>Hirjak Miroslav</v>
      </c>
      <c r="M54">
        <f t="shared" si="1"/>
        <v>10</v>
      </c>
      <c r="N54">
        <f t="shared" si="2"/>
        <v>10070</v>
      </c>
      <c r="O54">
        <f>IFERROR(VLOOKUP($L54,'Data Pretek2'!$A$5:$C$124,COLUMN('Data Pretek2'!$B$5:$B$124),0), 1000)</f>
        <v>9</v>
      </c>
      <c r="P54">
        <f>IFERROR(VLOOKUP($L54,'Data Pretek2'!$A$5:$C$124,COLUMN('Data Pretek2'!$C$5:$C$124),0), 1000)</f>
        <v>6310</v>
      </c>
      <c r="Q54">
        <f>IFERROR(VLOOKUP($L54,'Data Pretek3'!$A$5:$C$124,COLUMN('Data Pretek2'!$B$5:$B$124),0), 1000)</f>
        <v>4</v>
      </c>
      <c r="R54">
        <f>IFERROR(VLOOKUP($L54,'Data Pretek3'!$A$5:$C$124,COLUMN('Data Pretek2'!$C$5:$C$124),0), 1000)</f>
        <v>16990</v>
      </c>
      <c r="T54">
        <f t="shared" si="3"/>
        <v>23</v>
      </c>
      <c r="U54">
        <f t="shared" si="4"/>
        <v>33370</v>
      </c>
    </row>
    <row r="55" spans="1:21" x14ac:dyDescent="0.2">
      <c r="A55" t="str">
        <f>'30 družstiev Preteky č. 1'!F45</f>
        <v>Buchan Vladimír</v>
      </c>
      <c r="B55">
        <f>'30 družstiev Preteky č. 1'!H46</f>
        <v>1</v>
      </c>
      <c r="C55">
        <f>'30 družstiev Preteky č. 1'!G46</f>
        <v>17600</v>
      </c>
      <c r="L55" t="str">
        <f t="shared" si="0"/>
        <v>Buchan Vladimír</v>
      </c>
      <c r="M55">
        <f t="shared" si="1"/>
        <v>1</v>
      </c>
      <c r="N55">
        <f t="shared" si="2"/>
        <v>17600</v>
      </c>
      <c r="O55">
        <f>IFERROR(VLOOKUP($L55,'Data Pretek2'!$A$5:$C$124,COLUMN('Data Pretek2'!$B$5:$B$124),0), 1000)</f>
        <v>6</v>
      </c>
      <c r="P55">
        <f>IFERROR(VLOOKUP($L55,'Data Pretek2'!$A$5:$C$124,COLUMN('Data Pretek2'!$C$5:$C$124),0), 1000)</f>
        <v>9565</v>
      </c>
      <c r="Q55">
        <f>IFERROR(VLOOKUP($L55,'Data Pretek3'!$A$5:$C$124,COLUMN('Data Pretek2'!$B$5:$B$124),0), 1000)</f>
        <v>8</v>
      </c>
      <c r="R55">
        <f>IFERROR(VLOOKUP($L55,'Data Pretek3'!$A$5:$C$124,COLUMN('Data Pretek2'!$C$5:$C$124),0), 1000)</f>
        <v>12560</v>
      </c>
      <c r="T55">
        <f t="shared" si="3"/>
        <v>15</v>
      </c>
      <c r="U55">
        <f t="shared" si="4"/>
        <v>39725</v>
      </c>
    </row>
    <row r="56" spans="1:21" x14ac:dyDescent="0.2">
      <c r="A56" t="str">
        <f>'30 družstiev Preteky č. 1'!F47</f>
        <v>Kasan Andrej</v>
      </c>
      <c r="B56">
        <f>'30 družstiev Preteky č. 1'!H48</f>
        <v>13</v>
      </c>
      <c r="C56">
        <f>'30 družstiev Preteky č. 1'!G48</f>
        <v>5160</v>
      </c>
      <c r="L56" t="str">
        <f t="shared" si="0"/>
        <v>Kasan Andrej</v>
      </c>
      <c r="M56">
        <f t="shared" si="1"/>
        <v>13</v>
      </c>
      <c r="N56">
        <f t="shared" si="2"/>
        <v>5160</v>
      </c>
      <c r="O56">
        <f>IFERROR(VLOOKUP($L56,'Data Pretek2'!$A$5:$C$124,COLUMN('Data Pretek2'!$B$5:$B$124),0), 1000)</f>
        <v>12</v>
      </c>
      <c r="P56">
        <f>IFERROR(VLOOKUP($L56,'Data Pretek2'!$A$5:$C$124,COLUMN('Data Pretek2'!$C$5:$C$124),0), 1000)</f>
        <v>6280</v>
      </c>
      <c r="Q56">
        <f>IFERROR(VLOOKUP($L56,'Data Pretek3'!$A$5:$C$124,COLUMN('Data Pretek2'!$B$5:$B$124),0), 1000)</f>
        <v>1000</v>
      </c>
      <c r="R56">
        <f>IFERROR(VLOOKUP($L56,'Data Pretek3'!$A$5:$C$124,COLUMN('Data Pretek2'!$C$5:$C$124),0), 1000)</f>
        <v>1000</v>
      </c>
      <c r="T56">
        <f t="shared" si="3"/>
        <v>1025</v>
      </c>
      <c r="U56">
        <f t="shared" si="4"/>
        <v>12440</v>
      </c>
    </row>
    <row r="57" spans="1:21" x14ac:dyDescent="0.2">
      <c r="A57" t="str">
        <f>'30 družstiev Preteky č. 1'!F49</f>
        <v>Tuka František</v>
      </c>
      <c r="B57">
        <f>'30 družstiev Preteky č. 1'!H50</f>
        <v>1</v>
      </c>
      <c r="C57">
        <f>'30 družstiev Preteky č. 1'!G50</f>
        <v>13420</v>
      </c>
      <c r="L57" t="str">
        <f t="shared" si="0"/>
        <v>Tuka František</v>
      </c>
      <c r="M57">
        <f t="shared" si="1"/>
        <v>1</v>
      </c>
      <c r="N57">
        <f t="shared" si="2"/>
        <v>13420</v>
      </c>
      <c r="O57">
        <f>IFERROR(VLOOKUP($L57,'Data Pretek2'!$A$5:$C$124,COLUMN('Data Pretek2'!$B$5:$B$124),0), 1000)</f>
        <v>10</v>
      </c>
      <c r="P57">
        <f>IFERROR(VLOOKUP($L57,'Data Pretek2'!$A$5:$C$124,COLUMN('Data Pretek2'!$C$5:$C$124),0), 1000)</f>
        <v>4305</v>
      </c>
      <c r="Q57">
        <f>IFERROR(VLOOKUP($L57,'Data Pretek3'!$A$5:$C$124,COLUMN('Data Pretek2'!$B$5:$B$124),0), 1000)</f>
        <v>8</v>
      </c>
      <c r="R57">
        <f>IFERROR(VLOOKUP($L57,'Data Pretek3'!$A$5:$C$124,COLUMN('Data Pretek2'!$C$5:$C$124),0), 1000)</f>
        <v>9900</v>
      </c>
      <c r="T57">
        <f t="shared" si="3"/>
        <v>19</v>
      </c>
      <c r="U57">
        <f t="shared" si="4"/>
        <v>27625</v>
      </c>
    </row>
    <row r="58" spans="1:21" x14ac:dyDescent="0.2">
      <c r="A58" t="str">
        <f>'30 družstiev Preteky č. 1'!F51</f>
        <v>Psota Igor</v>
      </c>
      <c r="B58">
        <f>'30 družstiev Preteky č. 1'!H52</f>
        <v>6</v>
      </c>
      <c r="C58">
        <f>'30 družstiev Preteky č. 1'!G52</f>
        <v>12720</v>
      </c>
      <c r="L58" t="str">
        <f t="shared" si="0"/>
        <v>Psota Igor</v>
      </c>
      <c r="M58">
        <f t="shared" si="1"/>
        <v>6</v>
      </c>
      <c r="N58">
        <f t="shared" si="2"/>
        <v>12720</v>
      </c>
      <c r="O58">
        <f>IFERROR(VLOOKUP($L58,'Data Pretek2'!$A$5:$C$124,COLUMN('Data Pretek2'!$B$5:$B$124),0), 1000)</f>
        <v>1</v>
      </c>
      <c r="P58">
        <f>IFERROR(VLOOKUP($L58,'Data Pretek2'!$A$5:$C$124,COLUMN('Data Pretek2'!$C$5:$C$124),0), 1000)</f>
        <v>19530</v>
      </c>
      <c r="Q58">
        <f>IFERROR(VLOOKUP($L58,'Data Pretek3'!$A$5:$C$124,COLUMN('Data Pretek2'!$B$5:$B$124),0), 1000)</f>
        <v>2</v>
      </c>
      <c r="R58">
        <f>IFERROR(VLOOKUP($L58,'Data Pretek3'!$A$5:$C$124,COLUMN('Data Pretek2'!$C$5:$C$124),0), 1000)</f>
        <v>16900</v>
      </c>
      <c r="T58">
        <f t="shared" si="3"/>
        <v>9</v>
      </c>
      <c r="U58">
        <f t="shared" si="4"/>
        <v>49150</v>
      </c>
    </row>
    <row r="59" spans="1:21" x14ac:dyDescent="0.2">
      <c r="A59" t="str">
        <f>'30 družstiev Preteky č. 1'!F53</f>
        <v>Šulci Marián</v>
      </c>
      <c r="B59">
        <f>'30 družstiev Preteky č. 1'!H54</f>
        <v>4</v>
      </c>
      <c r="C59">
        <f>'30 družstiev Preteky č. 1'!G54</f>
        <v>15860</v>
      </c>
      <c r="L59" t="str">
        <f t="shared" si="0"/>
        <v>Šulci Marián</v>
      </c>
      <c r="M59">
        <f t="shared" si="1"/>
        <v>4</v>
      </c>
      <c r="N59">
        <f t="shared" si="2"/>
        <v>15860</v>
      </c>
      <c r="O59">
        <f>IFERROR(VLOOKUP($L59,'Data Pretek2'!$A$5:$C$124,COLUMN('Data Pretek2'!$B$5:$B$124),0), 1000)</f>
        <v>5</v>
      </c>
      <c r="P59">
        <f>IFERROR(VLOOKUP($L59,'Data Pretek2'!$A$5:$C$124,COLUMN('Data Pretek2'!$C$5:$C$124),0), 1000)</f>
        <v>12390</v>
      </c>
      <c r="Q59">
        <f>IFERROR(VLOOKUP($L59,'Data Pretek3'!$A$5:$C$124,COLUMN('Data Pretek2'!$B$5:$B$124),0), 1000)</f>
        <v>6</v>
      </c>
      <c r="R59">
        <f>IFERROR(VLOOKUP($L59,'Data Pretek3'!$A$5:$C$124,COLUMN('Data Pretek2'!$C$5:$C$124),0), 1000)</f>
        <v>10530</v>
      </c>
      <c r="T59">
        <f t="shared" si="3"/>
        <v>15</v>
      </c>
      <c r="U59">
        <f t="shared" si="4"/>
        <v>38780</v>
      </c>
    </row>
    <row r="60" spans="1:21" x14ac:dyDescent="0.2">
      <c r="A60" t="str">
        <f>'30 družstiev Preteky č. 1'!F55</f>
        <v>B</v>
      </c>
      <c r="B60">
        <f>'30 družstiev Preteky č. 1'!H56</f>
        <v>28</v>
      </c>
      <c r="C60">
        <f>'30 družstiev Preteky č. 1'!G56</f>
        <v>-1</v>
      </c>
      <c r="L60" t="str">
        <f t="shared" si="0"/>
        <v>B</v>
      </c>
      <c r="M60">
        <f t="shared" si="1"/>
        <v>28</v>
      </c>
      <c r="N60">
        <f t="shared" si="2"/>
        <v>-1</v>
      </c>
      <c r="O60">
        <f>IFERROR(VLOOKUP($L60,'Data Pretek2'!$A$5:$C$124,COLUMN('Data Pretek2'!$B$5:$B$124),0), 1000)</f>
        <v>28</v>
      </c>
      <c r="P60">
        <f>IFERROR(VLOOKUP($L60,'Data Pretek2'!$A$5:$C$124,COLUMN('Data Pretek2'!$C$5:$C$124),0), 1000)</f>
        <v>-1</v>
      </c>
      <c r="Q60">
        <f>IFERROR(VLOOKUP($L60,'Data Pretek3'!$A$5:$C$124,COLUMN('Data Pretek2'!$B$5:$B$124),0), 1000)</f>
        <v>28</v>
      </c>
      <c r="R60">
        <f>IFERROR(VLOOKUP($L60,'Data Pretek3'!$A$5:$C$124,COLUMN('Data Pretek2'!$C$5:$C$124),0), 1000)</f>
        <v>-1</v>
      </c>
      <c r="T60">
        <f t="shared" si="3"/>
        <v>84</v>
      </c>
      <c r="U60">
        <f t="shared" si="4"/>
        <v>-3</v>
      </c>
    </row>
    <row r="61" spans="1:21" x14ac:dyDescent="0.2">
      <c r="A61" t="str">
        <f>'30 družstiev Preteky č. 1'!F57</f>
        <v>F</v>
      </c>
      <c r="B61">
        <f>'30 družstiev Preteky č. 1'!H58</f>
        <v>28</v>
      </c>
      <c r="C61">
        <f>'30 družstiev Preteky č. 1'!G58</f>
        <v>-1</v>
      </c>
      <c r="L61" t="str">
        <f t="shared" si="0"/>
        <v>F</v>
      </c>
      <c r="M61">
        <f t="shared" si="1"/>
        <v>28</v>
      </c>
      <c r="N61">
        <f t="shared" si="2"/>
        <v>-1</v>
      </c>
      <c r="O61">
        <f>IFERROR(VLOOKUP($L61,'Data Pretek2'!$A$5:$C$124,COLUMN('Data Pretek2'!$B$5:$B$124),0), 1000)</f>
        <v>28</v>
      </c>
      <c r="P61">
        <f>IFERROR(VLOOKUP($L61,'Data Pretek2'!$A$5:$C$124,COLUMN('Data Pretek2'!$C$5:$C$124),0), 1000)</f>
        <v>-1</v>
      </c>
      <c r="Q61">
        <f>IFERROR(VLOOKUP($L61,'Data Pretek3'!$A$5:$C$124,COLUMN('Data Pretek2'!$B$5:$B$124),0), 1000)</f>
        <v>28</v>
      </c>
      <c r="R61">
        <f>IFERROR(VLOOKUP($L61,'Data Pretek3'!$A$5:$C$124,COLUMN('Data Pretek2'!$C$5:$C$124),0), 1000)</f>
        <v>-1</v>
      </c>
      <c r="T61">
        <f t="shared" si="3"/>
        <v>84</v>
      </c>
      <c r="U61">
        <f t="shared" si="4"/>
        <v>-3</v>
      </c>
    </row>
    <row r="62" spans="1:21" x14ac:dyDescent="0.2">
      <c r="A62" t="str">
        <f>'30 družstiev Preteky č. 1'!F59</f>
        <v>K</v>
      </c>
      <c r="B62">
        <f>'30 družstiev Preteky č. 1'!H60</f>
        <v>28</v>
      </c>
      <c r="C62">
        <f>'30 družstiev Preteky č. 1'!G60</f>
        <v>-1</v>
      </c>
      <c r="L62" t="str">
        <f t="shared" si="0"/>
        <v>K</v>
      </c>
      <c r="M62">
        <f t="shared" si="1"/>
        <v>28</v>
      </c>
      <c r="N62">
        <f t="shared" si="2"/>
        <v>-1</v>
      </c>
      <c r="O62">
        <f>IFERROR(VLOOKUP($L62,'Data Pretek2'!$A$5:$C$124,COLUMN('Data Pretek2'!$B$5:$B$124),0), 1000)</f>
        <v>28</v>
      </c>
      <c r="P62">
        <f>IFERROR(VLOOKUP($L62,'Data Pretek2'!$A$5:$C$124,COLUMN('Data Pretek2'!$C$5:$C$124),0), 1000)</f>
        <v>-1</v>
      </c>
      <c r="Q62">
        <f>IFERROR(VLOOKUP($L62,'Data Pretek3'!$A$5:$C$124,COLUMN('Data Pretek2'!$B$5:$B$124),0), 1000)</f>
        <v>28</v>
      </c>
      <c r="R62">
        <f>IFERROR(VLOOKUP($L62,'Data Pretek3'!$A$5:$C$124,COLUMN('Data Pretek2'!$C$5:$C$124),0), 1000)</f>
        <v>-1</v>
      </c>
      <c r="T62">
        <f t="shared" si="3"/>
        <v>84</v>
      </c>
      <c r="U62">
        <f t="shared" si="4"/>
        <v>-3</v>
      </c>
    </row>
    <row r="63" spans="1:21" x14ac:dyDescent="0.2">
      <c r="A63" t="str">
        <f>'30 družstiev Preteky č. 1'!F61</f>
        <v>N</v>
      </c>
      <c r="B63">
        <f>'30 družstiev Preteky č. 1'!H62</f>
        <v>28</v>
      </c>
      <c r="C63">
        <f>'30 družstiev Preteky č. 1'!G62</f>
        <v>-1</v>
      </c>
      <c r="L63" t="str">
        <f t="shared" si="0"/>
        <v>N</v>
      </c>
      <c r="M63">
        <f t="shared" si="1"/>
        <v>28</v>
      </c>
      <c r="N63">
        <f t="shared" si="2"/>
        <v>-1</v>
      </c>
      <c r="O63">
        <f>IFERROR(VLOOKUP($L63,'Data Pretek2'!$A$5:$C$124,COLUMN('Data Pretek2'!$B$5:$B$124),0), 1000)</f>
        <v>28</v>
      </c>
      <c r="P63">
        <f>IFERROR(VLOOKUP($L63,'Data Pretek2'!$A$5:$C$124,COLUMN('Data Pretek2'!$C$5:$C$124),0), 1000)</f>
        <v>-1</v>
      </c>
      <c r="Q63">
        <f>IFERROR(VLOOKUP($L63,'Data Pretek3'!$A$5:$C$124,COLUMN('Data Pretek2'!$B$5:$B$124),0), 1000)</f>
        <v>28</v>
      </c>
      <c r="R63">
        <f>IFERROR(VLOOKUP($L63,'Data Pretek3'!$A$5:$C$124,COLUMN('Data Pretek2'!$C$5:$C$124),0), 1000)</f>
        <v>-1</v>
      </c>
      <c r="T63">
        <f t="shared" si="3"/>
        <v>84</v>
      </c>
      <c r="U63">
        <f t="shared" si="4"/>
        <v>-3</v>
      </c>
    </row>
    <row r="64" spans="1:21" x14ac:dyDescent="0.2">
      <c r="A64" t="str">
        <f>'30 družstiev Preteky č. 1'!F63</f>
        <v>S</v>
      </c>
      <c r="B64">
        <f>'30 družstiev Preteky č. 1'!H64</f>
        <v>28</v>
      </c>
      <c r="C64">
        <f>'30 družstiev Preteky č. 1'!G64</f>
        <v>-1</v>
      </c>
      <c r="L64" t="str">
        <f t="shared" si="0"/>
        <v>S</v>
      </c>
      <c r="M64">
        <f t="shared" si="1"/>
        <v>28</v>
      </c>
      <c r="N64">
        <f t="shared" si="2"/>
        <v>-1</v>
      </c>
      <c r="O64">
        <f>IFERROR(VLOOKUP($L64,'Data Pretek2'!$A$5:$C$124,COLUMN('Data Pretek2'!$B$5:$B$124),0), 1000)</f>
        <v>28</v>
      </c>
      <c r="P64">
        <f>IFERROR(VLOOKUP($L64,'Data Pretek2'!$A$5:$C$124,COLUMN('Data Pretek2'!$C$5:$C$124),0), 1000)</f>
        <v>-1</v>
      </c>
      <c r="Q64">
        <f>IFERROR(VLOOKUP($L64,'Data Pretek3'!$A$5:$C$124,COLUMN('Data Pretek2'!$B$5:$B$124),0), 1000)</f>
        <v>28</v>
      </c>
      <c r="R64">
        <f>IFERROR(VLOOKUP($L64,'Data Pretek3'!$A$5:$C$124,COLUMN('Data Pretek2'!$C$5:$C$124),0), 1000)</f>
        <v>-1</v>
      </c>
      <c r="T64">
        <f t="shared" si="3"/>
        <v>84</v>
      </c>
      <c r="U64">
        <f t="shared" si="4"/>
        <v>-3</v>
      </c>
    </row>
    <row r="65" spans="1:21" x14ac:dyDescent="0.2">
      <c r="A65" t="str">
        <f>'30 družstiev Preteky č. 1'!I5</f>
        <v>Pilek Patrik</v>
      </c>
      <c r="B65">
        <f>'30 družstiev Preteky č. 1'!K6</f>
        <v>1</v>
      </c>
      <c r="C65">
        <f>'30 družstiev Preteky č. 1'!J6</f>
        <v>21500</v>
      </c>
      <c r="L65" t="str">
        <f t="shared" si="0"/>
        <v>Pilek Patrik</v>
      </c>
      <c r="M65">
        <f t="shared" si="1"/>
        <v>1</v>
      </c>
      <c r="N65">
        <f t="shared" si="2"/>
        <v>21500</v>
      </c>
      <c r="O65">
        <f>IFERROR(VLOOKUP($L65,'Data Pretek2'!$A$5:$C$124,COLUMN('Data Pretek2'!$B$5:$B$124),0), 1000)</f>
        <v>1</v>
      </c>
      <c r="P65">
        <f>IFERROR(VLOOKUP($L65,'Data Pretek2'!$A$5:$C$124,COLUMN('Data Pretek2'!$C$5:$C$124),0), 1000)</f>
        <v>12760</v>
      </c>
      <c r="Q65">
        <f>IFERROR(VLOOKUP($L65,'Data Pretek3'!$A$5:$C$124,COLUMN('Data Pretek2'!$B$5:$B$124),0), 1000)</f>
        <v>3</v>
      </c>
      <c r="R65">
        <f>IFERROR(VLOOKUP($L65,'Data Pretek3'!$A$5:$C$124,COLUMN('Data Pretek2'!$C$5:$C$124),0), 1000)</f>
        <v>17350</v>
      </c>
      <c r="T65">
        <f t="shared" si="3"/>
        <v>5</v>
      </c>
      <c r="U65">
        <f t="shared" si="4"/>
        <v>51610</v>
      </c>
    </row>
    <row r="66" spans="1:21" x14ac:dyDescent="0.2">
      <c r="A66" t="str">
        <f>'30 družstiev Preteky č. 1'!I7</f>
        <v>Smaha Jiří</v>
      </c>
      <c r="B66">
        <f>'30 družstiev Preteky č. 1'!K8</f>
        <v>7</v>
      </c>
      <c r="C66">
        <f>'30 družstiev Preteky č. 1'!J8</f>
        <v>8150</v>
      </c>
      <c r="L66" t="str">
        <f t="shared" si="0"/>
        <v>Smaha Jiří</v>
      </c>
      <c r="M66">
        <f t="shared" si="1"/>
        <v>7</v>
      </c>
      <c r="N66">
        <f t="shared" si="2"/>
        <v>8150</v>
      </c>
      <c r="O66">
        <f>IFERROR(VLOOKUP($L66,'Data Pretek2'!$A$5:$C$124,COLUMN('Data Pretek2'!$B$5:$B$124),0), 1000)</f>
        <v>11</v>
      </c>
      <c r="P66">
        <f>IFERROR(VLOOKUP($L66,'Data Pretek2'!$A$5:$C$124,COLUMN('Data Pretek2'!$C$5:$C$124),0), 1000)</f>
        <v>3730</v>
      </c>
      <c r="Q66">
        <f>IFERROR(VLOOKUP($L66,'Data Pretek3'!$A$5:$C$124,COLUMN('Data Pretek2'!$B$5:$B$124),0), 1000)</f>
        <v>1000</v>
      </c>
      <c r="R66">
        <f>IFERROR(VLOOKUP($L66,'Data Pretek3'!$A$5:$C$124,COLUMN('Data Pretek2'!$C$5:$C$124),0), 1000)</f>
        <v>1000</v>
      </c>
      <c r="T66">
        <f t="shared" si="3"/>
        <v>1018</v>
      </c>
      <c r="U66">
        <f t="shared" si="4"/>
        <v>12880</v>
      </c>
    </row>
    <row r="67" spans="1:21" x14ac:dyDescent="0.2">
      <c r="A67" t="str">
        <f>'30 družstiev Preteky č. 1'!I9</f>
        <v>Almási Tibor</v>
      </c>
      <c r="B67">
        <f>'30 družstiev Preteky č. 1'!K10</f>
        <v>1</v>
      </c>
      <c r="C67">
        <f>'30 družstiev Preteky č. 1'!J10</f>
        <v>17310</v>
      </c>
      <c r="L67" t="str">
        <f t="shared" si="0"/>
        <v>Almási Tibor</v>
      </c>
      <c r="M67">
        <f t="shared" si="1"/>
        <v>1</v>
      </c>
      <c r="N67">
        <f t="shared" si="2"/>
        <v>17310</v>
      </c>
      <c r="O67">
        <f>IFERROR(VLOOKUP($L67,'Data Pretek2'!$A$5:$C$124,COLUMN('Data Pretek2'!$B$5:$B$124),0), 1000)</f>
        <v>1</v>
      </c>
      <c r="P67">
        <f>IFERROR(VLOOKUP($L67,'Data Pretek2'!$A$5:$C$124,COLUMN('Data Pretek2'!$C$5:$C$124),0), 1000)</f>
        <v>11180</v>
      </c>
      <c r="Q67">
        <f>IFERROR(VLOOKUP($L67,'Data Pretek3'!$A$5:$C$124,COLUMN('Data Pretek2'!$B$5:$B$124),0), 1000)</f>
        <v>3</v>
      </c>
      <c r="R67">
        <f>IFERROR(VLOOKUP($L67,'Data Pretek3'!$A$5:$C$124,COLUMN('Data Pretek2'!$C$5:$C$124),0), 1000)</f>
        <v>17050</v>
      </c>
      <c r="T67">
        <f t="shared" si="3"/>
        <v>5</v>
      </c>
      <c r="U67">
        <f t="shared" si="4"/>
        <v>45540</v>
      </c>
    </row>
    <row r="68" spans="1:21" x14ac:dyDescent="0.2">
      <c r="A68" t="str">
        <f>'30 družstiev Preteky č. 1'!I11</f>
        <v>Filák František</v>
      </c>
      <c r="B68">
        <f>'30 družstiev Preteky č. 1'!K12</f>
        <v>2</v>
      </c>
      <c r="C68">
        <f>'30 družstiev Preteky č. 1'!J12</f>
        <v>14490</v>
      </c>
      <c r="L68" t="str">
        <f t="shared" si="0"/>
        <v>Filák František</v>
      </c>
      <c r="M68">
        <f t="shared" si="1"/>
        <v>2</v>
      </c>
      <c r="N68">
        <f t="shared" si="2"/>
        <v>14490</v>
      </c>
      <c r="O68">
        <f>IFERROR(VLOOKUP($L68,'Data Pretek2'!$A$5:$C$124,COLUMN('Data Pretek2'!$B$5:$B$124),0), 1000)</f>
        <v>3</v>
      </c>
      <c r="P68">
        <f>IFERROR(VLOOKUP($L68,'Data Pretek2'!$A$5:$C$124,COLUMN('Data Pretek2'!$C$5:$C$124),0), 1000)</f>
        <v>8745</v>
      </c>
      <c r="Q68">
        <f>IFERROR(VLOOKUP($L68,'Data Pretek3'!$A$5:$C$124,COLUMN('Data Pretek2'!$B$5:$B$124),0), 1000)</f>
        <v>4</v>
      </c>
      <c r="R68">
        <f>IFERROR(VLOOKUP($L68,'Data Pretek3'!$A$5:$C$124,COLUMN('Data Pretek2'!$C$5:$C$124),0), 1000)</f>
        <v>17220</v>
      </c>
      <c r="T68">
        <f t="shared" si="3"/>
        <v>9</v>
      </c>
      <c r="U68">
        <f t="shared" si="4"/>
        <v>40455</v>
      </c>
    </row>
    <row r="69" spans="1:21" x14ac:dyDescent="0.2">
      <c r="A69" t="str">
        <f>'30 družstiev Preteky č. 1'!I13</f>
        <v>Kopinec David</v>
      </c>
      <c r="B69">
        <f>'30 družstiev Preteky č. 1'!K14</f>
        <v>2</v>
      </c>
      <c r="C69">
        <f>'30 družstiev Preteky č. 1'!J14</f>
        <v>16700</v>
      </c>
      <c r="L69" t="str">
        <f t="shared" si="0"/>
        <v>Kopinec David</v>
      </c>
      <c r="M69">
        <f t="shared" si="1"/>
        <v>2</v>
      </c>
      <c r="N69">
        <f t="shared" si="2"/>
        <v>16700</v>
      </c>
      <c r="O69">
        <f>IFERROR(VLOOKUP($L69,'Data Pretek2'!$A$5:$C$124,COLUMN('Data Pretek2'!$B$5:$B$124),0), 1000)</f>
        <v>2</v>
      </c>
      <c r="P69">
        <f>IFERROR(VLOOKUP($L69,'Data Pretek2'!$A$5:$C$124,COLUMN('Data Pretek2'!$C$5:$C$124),0), 1000)</f>
        <v>11090</v>
      </c>
      <c r="Q69">
        <f>IFERROR(VLOOKUP($L69,'Data Pretek3'!$A$5:$C$124,COLUMN('Data Pretek2'!$B$5:$B$124),0), 1000)</f>
        <v>2</v>
      </c>
      <c r="R69">
        <f>IFERROR(VLOOKUP($L69,'Data Pretek3'!$A$5:$C$124,COLUMN('Data Pretek2'!$C$5:$C$124),0), 1000)</f>
        <v>23950</v>
      </c>
      <c r="T69">
        <f t="shared" si="3"/>
        <v>6</v>
      </c>
      <c r="U69">
        <f t="shared" si="4"/>
        <v>51740</v>
      </c>
    </row>
    <row r="70" spans="1:21" x14ac:dyDescent="0.2">
      <c r="A70" t="str">
        <f>'30 družstiev Preteky č. 1'!I15</f>
        <v>Vanya József</v>
      </c>
      <c r="B70">
        <f>'30 družstiev Preteky č. 1'!K16</f>
        <v>4</v>
      </c>
      <c r="C70">
        <f>'30 družstiev Preteky č. 1'!J16</f>
        <v>10610</v>
      </c>
      <c r="L70" t="str">
        <f t="shared" ref="L70:L124" si="5">A70</f>
        <v>Vanya József</v>
      </c>
      <c r="M70">
        <f t="shared" ref="M70:M124" si="6">IFERROR(VLOOKUP($L70,$A$5:$C$124,COLUMN($B$5:$B$124),0), 1000)</f>
        <v>4</v>
      </c>
      <c r="N70">
        <f t="shared" ref="N70:N124" si="7">IFERROR(VLOOKUP($L70,$A$5:$C$124,COLUMN($C$5:$C$124),0),1000)</f>
        <v>10610</v>
      </c>
      <c r="O70">
        <f>IFERROR(VLOOKUP($L70,'Data Pretek2'!$A$5:$C$124,COLUMN('Data Pretek2'!$B$5:$B$124),0), 1000)</f>
        <v>12</v>
      </c>
      <c r="P70">
        <f>IFERROR(VLOOKUP($L70,'Data Pretek2'!$A$5:$C$124,COLUMN('Data Pretek2'!$C$5:$C$124),0), 1000)</f>
        <v>4510</v>
      </c>
      <c r="Q70">
        <f>IFERROR(VLOOKUP($L70,'Data Pretek3'!$A$5:$C$124,COLUMN('Data Pretek2'!$B$5:$B$124),0), 1000)</f>
        <v>13</v>
      </c>
      <c r="R70">
        <f>IFERROR(VLOOKUP($L70,'Data Pretek3'!$A$5:$C$124,COLUMN('Data Pretek2'!$C$5:$C$124),0), 1000)</f>
        <v>4580</v>
      </c>
      <c r="T70">
        <f t="shared" ref="T70:T124" si="8">O70+M70+Q70</f>
        <v>29</v>
      </c>
      <c r="U70">
        <f t="shared" ref="U70:U124" si="9">N70+P70+R70</f>
        <v>19700</v>
      </c>
    </row>
    <row r="71" spans="1:21" x14ac:dyDescent="0.2">
      <c r="A71" t="str">
        <f>'30 družstiev Preteky č. 1'!I17</f>
        <v>Vajdulák Leonard</v>
      </c>
      <c r="B71">
        <f>'30 družstiev Preteky č. 1'!K18</f>
        <v>13</v>
      </c>
      <c r="C71">
        <f>'30 družstiev Preteky č. 1'!J18</f>
        <v>4250</v>
      </c>
      <c r="L71" t="str">
        <f t="shared" si="5"/>
        <v>Vajdulák Leonard</v>
      </c>
      <c r="M71">
        <f t="shared" si="6"/>
        <v>13</v>
      </c>
      <c r="N71">
        <f t="shared" si="7"/>
        <v>4250</v>
      </c>
      <c r="O71">
        <f>IFERROR(VLOOKUP($L71,'Data Pretek2'!$A$5:$C$124,COLUMN('Data Pretek2'!$B$5:$B$124),0), 1000)</f>
        <v>8</v>
      </c>
      <c r="P71">
        <f>IFERROR(VLOOKUP($L71,'Data Pretek2'!$A$5:$C$124,COLUMN('Data Pretek2'!$C$5:$C$124),0), 1000)</f>
        <v>6530</v>
      </c>
      <c r="Q71">
        <f>IFERROR(VLOOKUP($L71,'Data Pretek3'!$A$5:$C$124,COLUMN('Data Pretek2'!$B$5:$B$124),0), 1000)</f>
        <v>2</v>
      </c>
      <c r="R71">
        <f>IFERROR(VLOOKUP($L71,'Data Pretek3'!$A$5:$C$124,COLUMN('Data Pretek2'!$C$5:$C$124),0), 1000)</f>
        <v>11880</v>
      </c>
      <c r="T71">
        <f t="shared" si="8"/>
        <v>23</v>
      </c>
      <c r="U71">
        <f t="shared" si="9"/>
        <v>22660</v>
      </c>
    </row>
    <row r="72" spans="1:21" x14ac:dyDescent="0.2">
      <c r="A72" t="str">
        <f>'30 družstiev Preteky č. 1'!I19</f>
        <v>Rovenský Denis</v>
      </c>
      <c r="B72">
        <f>'30 družstiev Preteky č. 1'!K20</f>
        <v>3</v>
      </c>
      <c r="C72">
        <f>'30 družstiev Preteky č. 1'!J20</f>
        <v>14800</v>
      </c>
      <c r="L72" t="str">
        <f t="shared" si="5"/>
        <v>Rovenský Denis</v>
      </c>
      <c r="M72">
        <f t="shared" si="6"/>
        <v>3</v>
      </c>
      <c r="N72">
        <f t="shared" si="7"/>
        <v>14800</v>
      </c>
      <c r="O72">
        <f>IFERROR(VLOOKUP($L72,'Data Pretek2'!$A$5:$C$124,COLUMN('Data Pretek2'!$B$5:$B$124),0), 1000)</f>
        <v>1</v>
      </c>
      <c r="P72">
        <f>IFERROR(VLOOKUP($L72,'Data Pretek2'!$A$5:$C$124,COLUMN('Data Pretek2'!$C$5:$C$124),0), 1000)</f>
        <v>21250</v>
      </c>
      <c r="Q72">
        <f>IFERROR(VLOOKUP($L72,'Data Pretek3'!$A$5:$C$124,COLUMN('Data Pretek2'!$B$5:$B$124),0), 1000)</f>
        <v>1</v>
      </c>
      <c r="R72">
        <f>IFERROR(VLOOKUP($L72,'Data Pretek3'!$A$5:$C$124,COLUMN('Data Pretek2'!$C$5:$C$124),0), 1000)</f>
        <v>26730</v>
      </c>
      <c r="T72">
        <f t="shared" si="8"/>
        <v>5</v>
      </c>
      <c r="U72">
        <f t="shared" si="9"/>
        <v>62780</v>
      </c>
    </row>
    <row r="73" spans="1:21" x14ac:dyDescent="0.2">
      <c r="A73" t="str">
        <f>'30 družstiev Preteky č. 1'!I21</f>
        <v>Kiss Rudolf</v>
      </c>
      <c r="B73">
        <f>'30 družstiev Preteky č. 1'!K22</f>
        <v>5</v>
      </c>
      <c r="C73">
        <f>'30 družstiev Preteky č. 1'!J22</f>
        <v>9810</v>
      </c>
      <c r="L73" t="str">
        <f t="shared" si="5"/>
        <v>Kiss Rudolf</v>
      </c>
      <c r="M73">
        <f t="shared" si="6"/>
        <v>5</v>
      </c>
      <c r="N73">
        <f t="shared" si="7"/>
        <v>9810</v>
      </c>
      <c r="O73">
        <f>IFERROR(VLOOKUP($L73,'Data Pretek2'!$A$5:$C$124,COLUMN('Data Pretek2'!$B$5:$B$124),0), 1000)</f>
        <v>7</v>
      </c>
      <c r="P73">
        <f>IFERROR(VLOOKUP($L73,'Data Pretek2'!$A$5:$C$124,COLUMN('Data Pretek2'!$C$5:$C$124),0), 1000)</f>
        <v>5600</v>
      </c>
      <c r="Q73">
        <f>IFERROR(VLOOKUP($L73,'Data Pretek3'!$A$5:$C$124,COLUMN('Data Pretek2'!$B$5:$B$124),0), 1000)</f>
        <v>11</v>
      </c>
      <c r="R73">
        <f>IFERROR(VLOOKUP($L73,'Data Pretek3'!$A$5:$C$124,COLUMN('Data Pretek2'!$C$5:$C$124),0), 1000)</f>
        <v>7980</v>
      </c>
      <c r="T73">
        <f t="shared" si="8"/>
        <v>23</v>
      </c>
      <c r="U73">
        <f t="shared" si="9"/>
        <v>23390</v>
      </c>
    </row>
    <row r="74" spans="1:21" x14ac:dyDescent="0.2">
      <c r="A74" t="str">
        <f>'30 družstiev Preteky č. 1'!I23</f>
        <v>Beniš Peter</v>
      </c>
      <c r="B74">
        <f>'30 družstiev Preteky č. 1'!K24</f>
        <v>6</v>
      </c>
      <c r="C74">
        <f>'30 družstiev Preteky č. 1'!J24</f>
        <v>12240</v>
      </c>
      <c r="L74" t="str">
        <f t="shared" si="5"/>
        <v>Beniš Peter</v>
      </c>
      <c r="M74">
        <f t="shared" si="6"/>
        <v>6</v>
      </c>
      <c r="N74">
        <f t="shared" si="7"/>
        <v>12240</v>
      </c>
      <c r="O74">
        <f>IFERROR(VLOOKUP($L74,'Data Pretek2'!$A$5:$C$124,COLUMN('Data Pretek2'!$B$5:$B$124),0), 1000)</f>
        <v>9</v>
      </c>
      <c r="P74">
        <f>IFERROR(VLOOKUP($L74,'Data Pretek2'!$A$5:$C$124,COLUMN('Data Pretek2'!$C$5:$C$124),0), 1000)</f>
        <v>9820</v>
      </c>
      <c r="Q74">
        <f>IFERROR(VLOOKUP($L74,'Data Pretek3'!$A$5:$C$124,COLUMN('Data Pretek2'!$B$5:$B$124),0), 1000)</f>
        <v>11</v>
      </c>
      <c r="R74">
        <f>IFERROR(VLOOKUP($L74,'Data Pretek3'!$A$5:$C$124,COLUMN('Data Pretek2'!$C$5:$C$124),0), 1000)</f>
        <v>10800</v>
      </c>
      <c r="T74">
        <f t="shared" si="8"/>
        <v>26</v>
      </c>
      <c r="U74">
        <f t="shared" si="9"/>
        <v>32860</v>
      </c>
    </row>
    <row r="75" spans="1:21" x14ac:dyDescent="0.2">
      <c r="A75" t="str">
        <f>'30 družstiev Preteky č. 1'!I25</f>
        <v>Sárai Štefan</v>
      </c>
      <c r="B75">
        <f>'30 družstiev Preteky č. 1'!K26</f>
        <v>12</v>
      </c>
      <c r="C75">
        <f>'30 družstiev Preteky č. 1'!J26</f>
        <v>5360</v>
      </c>
      <c r="L75" t="str">
        <f t="shared" si="5"/>
        <v>Sárai Štefan</v>
      </c>
      <c r="M75">
        <f t="shared" si="6"/>
        <v>12</v>
      </c>
      <c r="N75">
        <f t="shared" si="7"/>
        <v>5360</v>
      </c>
      <c r="O75">
        <f>IFERROR(VLOOKUP($L75,'Data Pretek2'!$A$5:$C$124,COLUMN('Data Pretek2'!$B$5:$B$124),0), 1000)</f>
        <v>7</v>
      </c>
      <c r="P75">
        <f>IFERROR(VLOOKUP($L75,'Data Pretek2'!$A$5:$C$124,COLUMN('Data Pretek2'!$C$5:$C$124),0), 1000)</f>
        <v>10400</v>
      </c>
      <c r="Q75">
        <f>IFERROR(VLOOKUP($L75,'Data Pretek3'!$A$5:$C$124,COLUMN('Data Pretek2'!$B$5:$B$124),0), 1000)</f>
        <v>10</v>
      </c>
      <c r="R75">
        <f>IFERROR(VLOOKUP($L75,'Data Pretek3'!$A$5:$C$124,COLUMN('Data Pretek2'!$C$5:$C$124),0), 1000)</f>
        <v>5000</v>
      </c>
      <c r="T75">
        <f t="shared" si="8"/>
        <v>29</v>
      </c>
      <c r="U75">
        <f t="shared" si="9"/>
        <v>20760</v>
      </c>
    </row>
    <row r="76" spans="1:21" x14ac:dyDescent="0.2">
      <c r="A76" t="str">
        <f>'30 družstiev Preteky č. 1'!I27</f>
        <v>Szücs Ákos</v>
      </c>
      <c r="B76">
        <f>'30 družstiev Preteky č. 1'!K28</f>
        <v>12</v>
      </c>
      <c r="C76">
        <f>'30 družstiev Preteky č. 1'!J28</f>
        <v>6250</v>
      </c>
      <c r="L76" t="str">
        <f t="shared" si="5"/>
        <v>Szücs Ákos</v>
      </c>
      <c r="M76">
        <f t="shared" si="6"/>
        <v>12</v>
      </c>
      <c r="N76">
        <f t="shared" si="7"/>
        <v>6250</v>
      </c>
      <c r="O76">
        <f>IFERROR(VLOOKUP($L76,'Data Pretek2'!$A$5:$C$124,COLUMN('Data Pretek2'!$B$5:$B$124),0), 1000)</f>
        <v>1000</v>
      </c>
      <c r="P76">
        <f>IFERROR(VLOOKUP($L76,'Data Pretek2'!$A$5:$C$124,COLUMN('Data Pretek2'!$C$5:$C$124),0), 1000)</f>
        <v>1000</v>
      </c>
      <c r="Q76">
        <f>IFERROR(VLOOKUP($L76,'Data Pretek3'!$A$5:$C$124,COLUMN('Data Pretek2'!$B$5:$B$124),0), 1000)</f>
        <v>10</v>
      </c>
      <c r="R76">
        <f>IFERROR(VLOOKUP($L76,'Data Pretek3'!$A$5:$C$124,COLUMN('Data Pretek2'!$C$5:$C$124),0), 1000)</f>
        <v>7710</v>
      </c>
      <c r="T76">
        <f t="shared" si="8"/>
        <v>1022</v>
      </c>
      <c r="U76">
        <f t="shared" si="9"/>
        <v>14960</v>
      </c>
    </row>
    <row r="77" spans="1:21" x14ac:dyDescent="0.2">
      <c r="A77" t="str">
        <f>'30 družstiev Preteky č. 1'!I29</f>
        <v>Kovalkovič Gabriel</v>
      </c>
      <c r="B77">
        <f>'30 družstiev Preteky č. 1'!K30</f>
        <v>10</v>
      </c>
      <c r="C77">
        <f>'30 družstiev Preteky č. 1'!J30</f>
        <v>7260</v>
      </c>
      <c r="L77" t="str">
        <f t="shared" si="5"/>
        <v>Kovalkovič Gabriel</v>
      </c>
      <c r="M77">
        <f t="shared" si="6"/>
        <v>10</v>
      </c>
      <c r="N77">
        <f t="shared" si="7"/>
        <v>7260</v>
      </c>
      <c r="O77">
        <f>IFERROR(VLOOKUP($L77,'Data Pretek2'!$A$5:$C$124,COLUMN('Data Pretek2'!$B$5:$B$124),0), 1000)</f>
        <v>11</v>
      </c>
      <c r="P77">
        <f>IFERROR(VLOOKUP($L77,'Data Pretek2'!$A$5:$C$124,COLUMN('Data Pretek2'!$C$5:$C$124),0), 1000)</f>
        <v>5155</v>
      </c>
      <c r="Q77">
        <f>IFERROR(VLOOKUP($L77,'Data Pretek3'!$A$5:$C$124,COLUMN('Data Pretek2'!$B$5:$B$124),0), 1000)</f>
        <v>13</v>
      </c>
      <c r="R77">
        <f>IFERROR(VLOOKUP($L77,'Data Pretek3'!$A$5:$C$124,COLUMN('Data Pretek2'!$C$5:$C$124),0), 1000)</f>
        <v>3770</v>
      </c>
      <c r="T77">
        <f t="shared" si="8"/>
        <v>34</v>
      </c>
      <c r="U77">
        <f t="shared" si="9"/>
        <v>16185</v>
      </c>
    </row>
    <row r="78" spans="1:21" x14ac:dyDescent="0.2">
      <c r="A78" t="str">
        <f>'30 družstiev Preteky č. 1'!I31</f>
        <v>Mórocz Peter</v>
      </c>
      <c r="B78">
        <f>'30 družstiev Preteky č. 1'!K32</f>
        <v>13</v>
      </c>
      <c r="C78">
        <f>'30 družstiev Preteky č. 1'!J32</f>
        <v>4900</v>
      </c>
      <c r="L78" t="str">
        <f t="shared" si="5"/>
        <v>Mórocz Peter</v>
      </c>
      <c r="M78">
        <f t="shared" si="6"/>
        <v>13</v>
      </c>
      <c r="N78">
        <f t="shared" si="7"/>
        <v>4900</v>
      </c>
      <c r="O78">
        <f>IFERROR(VLOOKUP($L78,'Data Pretek2'!$A$5:$C$124,COLUMN('Data Pretek2'!$B$5:$B$124),0), 1000)</f>
        <v>8</v>
      </c>
      <c r="P78">
        <f>IFERROR(VLOOKUP($L78,'Data Pretek2'!$A$5:$C$124,COLUMN('Data Pretek2'!$C$5:$C$124),0), 1000)</f>
        <v>10180</v>
      </c>
      <c r="Q78">
        <f>IFERROR(VLOOKUP($L78,'Data Pretek3'!$A$5:$C$124,COLUMN('Data Pretek2'!$B$5:$B$124),0), 1000)</f>
        <v>1000</v>
      </c>
      <c r="R78">
        <f>IFERROR(VLOOKUP($L78,'Data Pretek3'!$A$5:$C$124,COLUMN('Data Pretek2'!$C$5:$C$124),0), 1000)</f>
        <v>1000</v>
      </c>
      <c r="T78">
        <f t="shared" si="8"/>
        <v>1021</v>
      </c>
      <c r="U78">
        <f t="shared" si="9"/>
        <v>16080</v>
      </c>
    </row>
    <row r="79" spans="1:21" x14ac:dyDescent="0.2">
      <c r="A79" t="str">
        <f>'30 družstiev Preteky č. 1'!I33</f>
        <v>Palinkáš Milan</v>
      </c>
      <c r="B79">
        <f>'30 družstiev Preteky č. 1'!K34</f>
        <v>9</v>
      </c>
      <c r="C79">
        <f>'30 družstiev Preteky č. 1'!J34</f>
        <v>9100</v>
      </c>
      <c r="L79" t="str">
        <f t="shared" si="5"/>
        <v>Palinkáš Milan</v>
      </c>
      <c r="M79">
        <f t="shared" si="6"/>
        <v>9</v>
      </c>
      <c r="N79">
        <f t="shared" si="7"/>
        <v>9100</v>
      </c>
      <c r="O79">
        <f>IFERROR(VLOOKUP($L79,'Data Pretek2'!$A$5:$C$124,COLUMN('Data Pretek2'!$B$5:$B$124),0), 1000)</f>
        <v>1</v>
      </c>
      <c r="P79">
        <f>IFERROR(VLOOKUP($L79,'Data Pretek2'!$A$5:$C$124,COLUMN('Data Pretek2'!$C$5:$C$124),0), 1000)</f>
        <v>15070</v>
      </c>
      <c r="Q79">
        <f>IFERROR(VLOOKUP($L79,'Data Pretek3'!$A$5:$C$124,COLUMN('Data Pretek2'!$B$5:$B$124),0), 1000)</f>
        <v>12</v>
      </c>
      <c r="R79">
        <f>IFERROR(VLOOKUP($L79,'Data Pretek3'!$A$5:$C$124,COLUMN('Data Pretek2'!$C$5:$C$124),0), 1000)</f>
        <v>8920</v>
      </c>
      <c r="T79">
        <f t="shared" si="8"/>
        <v>22</v>
      </c>
      <c r="U79">
        <f t="shared" si="9"/>
        <v>33090</v>
      </c>
    </row>
    <row r="80" spans="1:21" x14ac:dyDescent="0.2">
      <c r="A80" t="str">
        <f>'30 družstiev Preteky č. 1'!I35</f>
        <v>Jarábek Attila</v>
      </c>
      <c r="B80">
        <f>'30 družstiev Preteky č. 1'!K36</f>
        <v>6</v>
      </c>
      <c r="C80">
        <f>'30 družstiev Preteky č. 1'!J36</f>
        <v>8810</v>
      </c>
      <c r="L80" t="str">
        <f t="shared" si="5"/>
        <v>Jarábek Attila</v>
      </c>
      <c r="M80">
        <f t="shared" si="6"/>
        <v>6</v>
      </c>
      <c r="N80">
        <f t="shared" si="7"/>
        <v>8810</v>
      </c>
      <c r="O80">
        <f>IFERROR(VLOOKUP($L80,'Data Pretek2'!$A$5:$C$124,COLUMN('Data Pretek2'!$B$5:$B$124),0), 1000)</f>
        <v>13</v>
      </c>
      <c r="P80">
        <f>IFERROR(VLOOKUP($L80,'Data Pretek2'!$A$5:$C$124,COLUMN('Data Pretek2'!$C$5:$C$124),0), 1000)</f>
        <v>2535</v>
      </c>
      <c r="Q80">
        <f>IFERROR(VLOOKUP($L80,'Data Pretek3'!$A$5:$C$124,COLUMN('Data Pretek2'!$B$5:$B$124),0), 1000)</f>
        <v>6</v>
      </c>
      <c r="R80">
        <f>IFERROR(VLOOKUP($L80,'Data Pretek3'!$A$5:$C$124,COLUMN('Data Pretek2'!$C$5:$C$124),0), 1000)</f>
        <v>13300</v>
      </c>
      <c r="T80">
        <f t="shared" si="8"/>
        <v>25</v>
      </c>
      <c r="U80">
        <f t="shared" si="9"/>
        <v>24645</v>
      </c>
    </row>
    <row r="81" spans="1:21" x14ac:dyDescent="0.2">
      <c r="A81" t="str">
        <f>'30 družstiev Preteky č. 1'!I37</f>
        <v>Póda András</v>
      </c>
      <c r="B81">
        <f>'30 družstiev Preteky č. 1'!K38</f>
        <v>9</v>
      </c>
      <c r="C81">
        <f>'30 družstiev Preteky č. 1'!J38</f>
        <v>7590</v>
      </c>
      <c r="L81" t="str">
        <f t="shared" si="5"/>
        <v>Póda András</v>
      </c>
      <c r="M81">
        <f t="shared" si="6"/>
        <v>9</v>
      </c>
      <c r="N81">
        <f t="shared" si="7"/>
        <v>7590</v>
      </c>
      <c r="O81">
        <f>IFERROR(VLOOKUP($L81,'Data Pretek2'!$A$5:$C$124,COLUMN('Data Pretek2'!$B$5:$B$124),0), 1000)</f>
        <v>3</v>
      </c>
      <c r="P81">
        <f>IFERROR(VLOOKUP($L81,'Data Pretek2'!$A$5:$C$124,COLUMN('Data Pretek2'!$C$5:$C$124),0), 1000)</f>
        <v>10120</v>
      </c>
      <c r="Q81">
        <f>IFERROR(VLOOKUP($L81,'Data Pretek3'!$A$5:$C$124,COLUMN('Data Pretek2'!$B$5:$B$124),0), 1000)</f>
        <v>2</v>
      </c>
      <c r="R81">
        <f>IFERROR(VLOOKUP($L81,'Data Pretek3'!$A$5:$C$124,COLUMN('Data Pretek2'!$C$5:$C$124),0), 1000)</f>
        <v>18880</v>
      </c>
      <c r="T81">
        <f t="shared" si="8"/>
        <v>14</v>
      </c>
      <c r="U81">
        <f t="shared" si="9"/>
        <v>36590</v>
      </c>
    </row>
    <row r="82" spans="1:21" x14ac:dyDescent="0.2">
      <c r="A82" t="str">
        <f>'30 družstiev Preteky č. 1'!I39</f>
        <v>Paksi Nick</v>
      </c>
      <c r="B82">
        <f>'30 družstiev Preteky č. 1'!K40</f>
        <v>3</v>
      </c>
      <c r="C82">
        <f>'30 družstiev Preteky č. 1'!J40</f>
        <v>13750</v>
      </c>
      <c r="L82" t="str">
        <f t="shared" si="5"/>
        <v>Paksi Nick</v>
      </c>
      <c r="M82">
        <f t="shared" si="6"/>
        <v>3</v>
      </c>
      <c r="N82">
        <f t="shared" si="7"/>
        <v>13750</v>
      </c>
      <c r="O82">
        <f>IFERROR(VLOOKUP($L82,'Data Pretek2'!$A$5:$C$124,COLUMN('Data Pretek2'!$B$5:$B$124),0), 1000)</f>
        <v>2</v>
      </c>
      <c r="P82">
        <f>IFERROR(VLOOKUP($L82,'Data Pretek2'!$A$5:$C$124,COLUMN('Data Pretek2'!$C$5:$C$124),0), 1000)</f>
        <v>10220</v>
      </c>
      <c r="Q82">
        <f>IFERROR(VLOOKUP($L82,'Data Pretek3'!$A$5:$C$124,COLUMN('Data Pretek2'!$B$5:$B$124),0), 1000)</f>
        <v>8</v>
      </c>
      <c r="R82">
        <f>IFERROR(VLOOKUP($L82,'Data Pretek3'!$A$5:$C$124,COLUMN('Data Pretek2'!$C$5:$C$124),0), 1000)</f>
        <v>8730</v>
      </c>
      <c r="T82">
        <f t="shared" si="8"/>
        <v>13</v>
      </c>
      <c r="U82">
        <f t="shared" si="9"/>
        <v>32700</v>
      </c>
    </row>
    <row r="83" spans="1:21" x14ac:dyDescent="0.2">
      <c r="A83" t="str">
        <f>'30 družstiev Preteky č. 1'!I41</f>
        <v>Slamka Erik</v>
      </c>
      <c r="B83">
        <f>'30 družstiev Preteky č. 1'!K42</f>
        <v>5</v>
      </c>
      <c r="C83">
        <f>'30 družstiev Preteky č. 1'!J42</f>
        <v>14240</v>
      </c>
      <c r="L83" t="str">
        <f t="shared" si="5"/>
        <v>Slamka Erik</v>
      </c>
      <c r="M83">
        <f t="shared" si="6"/>
        <v>5</v>
      </c>
      <c r="N83">
        <f t="shared" si="7"/>
        <v>14240</v>
      </c>
      <c r="O83">
        <f>IFERROR(VLOOKUP($L83,'Data Pretek2'!$A$5:$C$124,COLUMN('Data Pretek2'!$B$5:$B$124),0), 1000)</f>
        <v>4</v>
      </c>
      <c r="P83">
        <f>IFERROR(VLOOKUP($L83,'Data Pretek2'!$A$5:$C$124,COLUMN('Data Pretek2'!$C$5:$C$124),0), 1000)</f>
        <v>16550</v>
      </c>
      <c r="Q83">
        <f>IFERROR(VLOOKUP($L83,'Data Pretek3'!$A$5:$C$124,COLUMN('Data Pretek2'!$B$5:$B$124),0), 1000)</f>
        <v>1</v>
      </c>
      <c r="R83">
        <f>IFERROR(VLOOKUP($L83,'Data Pretek3'!$A$5:$C$124,COLUMN('Data Pretek2'!$C$5:$C$124),0), 1000)</f>
        <v>25820</v>
      </c>
      <c r="T83">
        <f t="shared" si="8"/>
        <v>10</v>
      </c>
      <c r="U83">
        <f t="shared" si="9"/>
        <v>56610</v>
      </c>
    </row>
    <row r="84" spans="1:21" x14ac:dyDescent="0.2">
      <c r="A84" t="str">
        <f>'30 družstiev Preteky č. 1'!I43</f>
        <v>Chandoga Peter</v>
      </c>
      <c r="B84">
        <f>'30 družstiev Preteky č. 1'!K44</f>
        <v>8</v>
      </c>
      <c r="C84">
        <f>'30 družstiev Preteky č. 1'!J44</f>
        <v>7700</v>
      </c>
      <c r="L84" t="str">
        <f t="shared" si="5"/>
        <v>Chandoga Peter</v>
      </c>
      <c r="M84">
        <f t="shared" si="6"/>
        <v>8</v>
      </c>
      <c r="N84">
        <f t="shared" si="7"/>
        <v>7700</v>
      </c>
      <c r="O84">
        <f>IFERROR(VLOOKUP($L84,'Data Pretek2'!$A$5:$C$124,COLUMN('Data Pretek2'!$B$5:$B$124),0), 1000)</f>
        <v>10</v>
      </c>
      <c r="P84">
        <f>IFERROR(VLOOKUP($L84,'Data Pretek2'!$A$5:$C$124,COLUMN('Data Pretek2'!$C$5:$C$124),0), 1000)</f>
        <v>8840</v>
      </c>
      <c r="Q84">
        <f>IFERROR(VLOOKUP($L84,'Data Pretek3'!$A$5:$C$124,COLUMN('Data Pretek2'!$B$5:$B$124),0), 1000)</f>
        <v>9</v>
      </c>
      <c r="R84">
        <f>IFERROR(VLOOKUP($L84,'Data Pretek3'!$A$5:$C$124,COLUMN('Data Pretek2'!$C$5:$C$124),0), 1000)</f>
        <v>7290</v>
      </c>
      <c r="T84">
        <f t="shared" si="8"/>
        <v>27</v>
      </c>
      <c r="U84">
        <f t="shared" si="9"/>
        <v>23830</v>
      </c>
    </row>
    <row r="85" spans="1:21" x14ac:dyDescent="0.2">
      <c r="A85" t="str">
        <f>'30 družstiev Preteky č. 1'!I45</f>
        <v>Perbecký Ivan</v>
      </c>
      <c r="B85">
        <f>'30 družstiev Preteky č. 1'!K46</f>
        <v>4</v>
      </c>
      <c r="C85">
        <f>'30 družstiev Preteky č. 1'!J46</f>
        <v>14260</v>
      </c>
      <c r="L85" t="str">
        <f t="shared" si="5"/>
        <v>Perbecký Ivan</v>
      </c>
      <c r="M85">
        <f t="shared" si="6"/>
        <v>4</v>
      </c>
      <c r="N85">
        <f t="shared" si="7"/>
        <v>14260</v>
      </c>
      <c r="O85">
        <f>IFERROR(VLOOKUP($L85,'Data Pretek2'!$A$5:$C$124,COLUMN('Data Pretek2'!$B$5:$B$124),0), 1000)</f>
        <v>2</v>
      </c>
      <c r="P85">
        <f>IFERROR(VLOOKUP($L85,'Data Pretek2'!$A$5:$C$124,COLUMN('Data Pretek2'!$C$5:$C$124),0), 1000)</f>
        <v>15620</v>
      </c>
      <c r="Q85">
        <f>IFERROR(VLOOKUP($L85,'Data Pretek3'!$A$5:$C$124,COLUMN('Data Pretek2'!$B$5:$B$124),0), 1000)</f>
        <v>5</v>
      </c>
      <c r="R85">
        <f>IFERROR(VLOOKUP($L85,'Data Pretek3'!$A$5:$C$124,COLUMN('Data Pretek2'!$C$5:$C$124),0), 1000)</f>
        <v>14970</v>
      </c>
      <c r="T85">
        <f t="shared" si="8"/>
        <v>11</v>
      </c>
      <c r="U85">
        <f t="shared" si="9"/>
        <v>44850</v>
      </c>
    </row>
    <row r="86" spans="1:21" x14ac:dyDescent="0.2">
      <c r="A86" t="str">
        <f>'30 družstiev Preteky č. 1'!I47</f>
        <v>Németh Norbert</v>
      </c>
      <c r="B86">
        <f>'30 družstiev Preteky č. 1'!K48</f>
        <v>11</v>
      </c>
      <c r="C86">
        <f>'30 družstiev Preteky č. 1'!J48</f>
        <v>5840</v>
      </c>
      <c r="L86" t="str">
        <f t="shared" si="5"/>
        <v>Németh Norbert</v>
      </c>
      <c r="M86">
        <f t="shared" si="6"/>
        <v>11</v>
      </c>
      <c r="N86">
        <f t="shared" si="7"/>
        <v>5840</v>
      </c>
      <c r="O86">
        <f>IFERROR(VLOOKUP($L86,'Data Pretek2'!$A$5:$C$124,COLUMN('Data Pretek2'!$B$5:$B$124),0), 1000)</f>
        <v>11</v>
      </c>
      <c r="P86">
        <f>IFERROR(VLOOKUP($L86,'Data Pretek2'!$A$5:$C$124,COLUMN('Data Pretek2'!$C$5:$C$124),0), 1000)</f>
        <v>6170</v>
      </c>
      <c r="Q86">
        <f>IFERROR(VLOOKUP($L86,'Data Pretek3'!$A$5:$C$124,COLUMN('Data Pretek2'!$B$5:$B$124),0), 1000)</f>
        <v>2</v>
      </c>
      <c r="R86">
        <f>IFERROR(VLOOKUP($L86,'Data Pretek3'!$A$5:$C$124,COLUMN('Data Pretek2'!$C$5:$C$124),0), 1000)</f>
        <v>14300</v>
      </c>
      <c r="T86">
        <f t="shared" si="8"/>
        <v>24</v>
      </c>
      <c r="U86">
        <f t="shared" si="9"/>
        <v>26310</v>
      </c>
    </row>
    <row r="87" spans="1:21" x14ac:dyDescent="0.2">
      <c r="A87" t="str">
        <f>'30 družstiev Preteky č. 1'!I49</f>
        <v>Gyurkovits Jozef</v>
      </c>
      <c r="B87">
        <f>'30 družstiev Preteky č. 1'!K50</f>
        <v>11</v>
      </c>
      <c r="C87">
        <f>'30 družstiev Preteky č. 1'!J50</f>
        <v>6760</v>
      </c>
      <c r="L87" t="str">
        <f t="shared" si="5"/>
        <v>Gyurkovits Jozef</v>
      </c>
      <c r="M87">
        <f t="shared" si="6"/>
        <v>11</v>
      </c>
      <c r="N87">
        <f t="shared" si="7"/>
        <v>6760</v>
      </c>
      <c r="O87">
        <f>IFERROR(VLOOKUP($L87,'Data Pretek2'!$A$5:$C$124,COLUMN('Data Pretek2'!$B$5:$B$124),0), 1000)</f>
        <v>6</v>
      </c>
      <c r="P87">
        <f>IFERROR(VLOOKUP($L87,'Data Pretek2'!$A$5:$C$124,COLUMN('Data Pretek2'!$C$5:$C$124),0), 1000)</f>
        <v>11740</v>
      </c>
      <c r="Q87">
        <f>IFERROR(VLOOKUP($L87,'Data Pretek3'!$A$5:$C$124,COLUMN('Data Pretek2'!$B$5:$B$124),0), 1000)</f>
        <v>9</v>
      </c>
      <c r="R87">
        <f>IFERROR(VLOOKUP($L87,'Data Pretek3'!$A$5:$C$124,COLUMN('Data Pretek2'!$C$5:$C$124),0), 1000)</f>
        <v>8200</v>
      </c>
      <c r="T87">
        <f t="shared" si="8"/>
        <v>26</v>
      </c>
      <c r="U87">
        <f t="shared" si="9"/>
        <v>26700</v>
      </c>
    </row>
    <row r="88" spans="1:21" x14ac:dyDescent="0.2">
      <c r="A88" t="str">
        <f>'30 družstiev Preteky č. 1'!I51</f>
        <v>Pavelka Roman st</v>
      </c>
      <c r="B88">
        <f>'30 družstiev Preteky č. 1'!K52</f>
        <v>8</v>
      </c>
      <c r="C88">
        <f>'30 družstiev Preteky č. 1'!J52</f>
        <v>10540</v>
      </c>
      <c r="L88" t="str">
        <f t="shared" si="5"/>
        <v>Pavelka Roman st</v>
      </c>
      <c r="M88">
        <f t="shared" si="6"/>
        <v>8</v>
      </c>
      <c r="N88">
        <f t="shared" si="7"/>
        <v>10540</v>
      </c>
      <c r="O88">
        <f>IFERROR(VLOOKUP($L88,'Data Pretek2'!$A$5:$C$124,COLUMN('Data Pretek2'!$B$5:$B$124),0), 1000)</f>
        <v>2</v>
      </c>
      <c r="P88">
        <f>IFERROR(VLOOKUP($L88,'Data Pretek2'!$A$5:$C$124,COLUMN('Data Pretek2'!$C$5:$C$124),0), 1000)</f>
        <v>13740</v>
      </c>
      <c r="Q88">
        <f>IFERROR(VLOOKUP($L88,'Data Pretek3'!$A$5:$C$124,COLUMN('Data Pretek2'!$B$5:$B$124),0), 1000)</f>
        <v>2</v>
      </c>
      <c r="R88">
        <f>IFERROR(VLOOKUP($L88,'Data Pretek3'!$A$5:$C$124,COLUMN('Data Pretek2'!$C$5:$C$124),0), 1000)</f>
        <v>14220</v>
      </c>
      <c r="T88">
        <f t="shared" si="8"/>
        <v>12</v>
      </c>
      <c r="U88">
        <f t="shared" si="9"/>
        <v>38500</v>
      </c>
    </row>
    <row r="89" spans="1:21" x14ac:dyDescent="0.2">
      <c r="A89" t="str">
        <f>'30 družstiev Preteky č. 1'!I53</f>
        <v>Góra Reginald</v>
      </c>
      <c r="B89">
        <f>'30 družstiev Preteky č. 1'!K54</f>
        <v>7</v>
      </c>
      <c r="C89">
        <f>'30 družstiev Preteky č. 1'!J54</f>
        <v>11440</v>
      </c>
      <c r="L89" t="str">
        <f t="shared" si="5"/>
        <v>Góra Reginald</v>
      </c>
      <c r="M89">
        <f t="shared" si="6"/>
        <v>7</v>
      </c>
      <c r="N89">
        <f t="shared" si="7"/>
        <v>11440</v>
      </c>
      <c r="O89">
        <f>IFERROR(VLOOKUP($L89,'Data Pretek2'!$A$5:$C$124,COLUMN('Data Pretek2'!$B$5:$B$124),0), 1000)</f>
        <v>6</v>
      </c>
      <c r="P89">
        <f>IFERROR(VLOOKUP($L89,'Data Pretek2'!$A$5:$C$124,COLUMN('Data Pretek2'!$C$5:$C$124),0), 1000)</f>
        <v>6210</v>
      </c>
      <c r="Q89">
        <f>IFERROR(VLOOKUP($L89,'Data Pretek3'!$A$5:$C$124,COLUMN('Data Pretek2'!$B$5:$B$124),0), 1000)</f>
        <v>5</v>
      </c>
      <c r="R89">
        <f>IFERROR(VLOOKUP($L89,'Data Pretek3'!$A$5:$C$124,COLUMN('Data Pretek2'!$C$5:$C$124),0), 1000)</f>
        <v>10105</v>
      </c>
      <c r="T89">
        <f t="shared" si="8"/>
        <v>18</v>
      </c>
      <c r="U89">
        <f t="shared" si="9"/>
        <v>27755</v>
      </c>
    </row>
    <row r="90" spans="1:21" x14ac:dyDescent="0.2">
      <c r="A90" t="str">
        <f>'30 družstiev Preteky č. 1'!I55</f>
        <v>C</v>
      </c>
      <c r="B90">
        <f>'30 družstiev Preteky č. 1'!K56</f>
        <v>28</v>
      </c>
      <c r="C90">
        <f>'30 družstiev Preteky č. 1'!J56</f>
        <v>-1</v>
      </c>
      <c r="L90" t="str">
        <f t="shared" si="5"/>
        <v>C</v>
      </c>
      <c r="M90">
        <f t="shared" si="6"/>
        <v>28</v>
      </c>
      <c r="N90">
        <f t="shared" si="7"/>
        <v>-1</v>
      </c>
      <c r="O90">
        <f>IFERROR(VLOOKUP($L90,'Data Pretek2'!$A$5:$C$124,COLUMN('Data Pretek2'!$B$5:$B$124),0), 1000)</f>
        <v>28</v>
      </c>
      <c r="P90">
        <f>IFERROR(VLOOKUP($L90,'Data Pretek2'!$A$5:$C$124,COLUMN('Data Pretek2'!$C$5:$C$124),0), 1000)</f>
        <v>-1</v>
      </c>
      <c r="Q90">
        <f>IFERROR(VLOOKUP($L90,'Data Pretek3'!$A$5:$C$124,COLUMN('Data Pretek2'!$B$5:$B$124),0), 1000)</f>
        <v>28</v>
      </c>
      <c r="R90">
        <f>IFERROR(VLOOKUP($L90,'Data Pretek3'!$A$5:$C$124,COLUMN('Data Pretek2'!$C$5:$C$124),0), 1000)</f>
        <v>-1</v>
      </c>
      <c r="T90">
        <f t="shared" si="8"/>
        <v>84</v>
      </c>
      <c r="U90">
        <f t="shared" si="9"/>
        <v>-3</v>
      </c>
    </row>
    <row r="91" spans="1:21" x14ac:dyDescent="0.2">
      <c r="A91" t="str">
        <f>'30 družstiev Preteky č. 1'!I57</f>
        <v>F</v>
      </c>
      <c r="B91">
        <f>'30 družstiev Preteky č. 1'!K58</f>
        <v>28</v>
      </c>
      <c r="C91">
        <f>'30 družstiev Preteky č. 1'!J58</f>
        <v>-1</v>
      </c>
      <c r="L91" t="str">
        <f t="shared" si="5"/>
        <v>F</v>
      </c>
      <c r="M91">
        <f t="shared" si="6"/>
        <v>28</v>
      </c>
      <c r="N91">
        <f t="shared" si="7"/>
        <v>-1</v>
      </c>
      <c r="O91">
        <f>IFERROR(VLOOKUP($L91,'Data Pretek2'!$A$5:$C$124,COLUMN('Data Pretek2'!$B$5:$B$124),0), 1000)</f>
        <v>28</v>
      </c>
      <c r="P91">
        <f>IFERROR(VLOOKUP($L91,'Data Pretek2'!$A$5:$C$124,COLUMN('Data Pretek2'!$C$5:$C$124),0), 1000)</f>
        <v>-1</v>
      </c>
      <c r="Q91">
        <f>IFERROR(VLOOKUP($L91,'Data Pretek3'!$A$5:$C$124,COLUMN('Data Pretek2'!$B$5:$B$124),0), 1000)</f>
        <v>28</v>
      </c>
      <c r="R91">
        <f>IFERROR(VLOOKUP($L91,'Data Pretek3'!$A$5:$C$124,COLUMN('Data Pretek2'!$C$5:$C$124),0), 1000)</f>
        <v>-1</v>
      </c>
      <c r="T91">
        <f t="shared" si="8"/>
        <v>84</v>
      </c>
      <c r="U91">
        <f t="shared" si="9"/>
        <v>-3</v>
      </c>
    </row>
    <row r="92" spans="1:21" x14ac:dyDescent="0.2">
      <c r="A92" t="str">
        <f>'30 družstiev Preteky č. 1'!I59</f>
        <v>J</v>
      </c>
      <c r="B92">
        <f>'30 družstiev Preteky č. 1'!K60</f>
        <v>28</v>
      </c>
      <c r="C92">
        <f>'30 družstiev Preteky č. 1'!J60</f>
        <v>-1</v>
      </c>
      <c r="L92" t="str">
        <f t="shared" si="5"/>
        <v>J</v>
      </c>
      <c r="M92">
        <f t="shared" si="6"/>
        <v>28</v>
      </c>
      <c r="N92">
        <f t="shared" si="7"/>
        <v>-1</v>
      </c>
      <c r="O92">
        <f>IFERROR(VLOOKUP($L92,'Data Pretek2'!$A$5:$C$124,COLUMN('Data Pretek2'!$B$5:$B$124),0), 1000)</f>
        <v>28</v>
      </c>
      <c r="P92">
        <f>IFERROR(VLOOKUP($L92,'Data Pretek2'!$A$5:$C$124,COLUMN('Data Pretek2'!$C$5:$C$124),0), 1000)</f>
        <v>-1</v>
      </c>
      <c r="Q92">
        <f>IFERROR(VLOOKUP($L92,'Data Pretek3'!$A$5:$C$124,COLUMN('Data Pretek2'!$B$5:$B$124),0), 1000)</f>
        <v>28</v>
      </c>
      <c r="R92">
        <f>IFERROR(VLOOKUP($L92,'Data Pretek3'!$A$5:$C$124,COLUMN('Data Pretek2'!$C$5:$C$124),0), 1000)</f>
        <v>-1</v>
      </c>
      <c r="T92">
        <f t="shared" si="8"/>
        <v>84</v>
      </c>
      <c r="U92">
        <f t="shared" si="9"/>
        <v>-3</v>
      </c>
    </row>
    <row r="93" spans="1:21" x14ac:dyDescent="0.2">
      <c r="A93" t="str">
        <f>'30 družstiev Preteky č. 1'!I61</f>
        <v>O</v>
      </c>
      <c r="B93">
        <f>'30 družstiev Preteky č. 1'!K62</f>
        <v>28</v>
      </c>
      <c r="C93">
        <f>'30 družstiev Preteky č. 1'!J62</f>
        <v>-1</v>
      </c>
      <c r="L93" t="str">
        <f t="shared" si="5"/>
        <v>O</v>
      </c>
      <c r="M93">
        <f t="shared" si="6"/>
        <v>28</v>
      </c>
      <c r="N93">
        <f t="shared" si="7"/>
        <v>-1</v>
      </c>
      <c r="O93">
        <f>IFERROR(VLOOKUP($L93,'Data Pretek2'!$A$5:$C$124,COLUMN('Data Pretek2'!$B$5:$B$124),0), 1000)</f>
        <v>28</v>
      </c>
      <c r="P93">
        <f>IFERROR(VLOOKUP($L93,'Data Pretek2'!$A$5:$C$124,COLUMN('Data Pretek2'!$C$5:$C$124),0), 1000)</f>
        <v>-1</v>
      </c>
      <c r="Q93">
        <f>IFERROR(VLOOKUP($L93,'Data Pretek3'!$A$5:$C$124,COLUMN('Data Pretek2'!$B$5:$B$124),0), 1000)</f>
        <v>28</v>
      </c>
      <c r="R93">
        <f>IFERROR(VLOOKUP($L93,'Data Pretek3'!$A$5:$C$124,COLUMN('Data Pretek2'!$C$5:$C$124),0), 1000)</f>
        <v>-1</v>
      </c>
      <c r="T93">
        <f t="shared" si="8"/>
        <v>84</v>
      </c>
      <c r="U93">
        <f t="shared" si="9"/>
        <v>-3</v>
      </c>
    </row>
    <row r="94" spans="1:21" x14ac:dyDescent="0.2">
      <c r="A94" t="str">
        <f>'30 družstiev Preteky č. 1'!I63</f>
        <v>T</v>
      </c>
      <c r="B94">
        <f>'30 družstiev Preteky č. 1'!K64</f>
        <v>28</v>
      </c>
      <c r="C94">
        <f>'30 družstiev Preteky č. 1'!J64</f>
        <v>-1</v>
      </c>
      <c r="L94" t="str">
        <f t="shared" si="5"/>
        <v>T</v>
      </c>
      <c r="M94">
        <f t="shared" si="6"/>
        <v>28</v>
      </c>
      <c r="N94">
        <f t="shared" si="7"/>
        <v>-1</v>
      </c>
      <c r="O94">
        <f>IFERROR(VLOOKUP($L94,'Data Pretek2'!$A$5:$C$124,COLUMN('Data Pretek2'!$B$5:$B$124),0), 1000)</f>
        <v>28</v>
      </c>
      <c r="P94">
        <f>IFERROR(VLOOKUP($L94,'Data Pretek2'!$A$5:$C$124,COLUMN('Data Pretek2'!$C$5:$C$124),0), 1000)</f>
        <v>-1</v>
      </c>
      <c r="Q94">
        <f>IFERROR(VLOOKUP($L94,'Data Pretek3'!$A$5:$C$124,COLUMN('Data Pretek2'!$B$5:$B$124),0), 1000)</f>
        <v>28</v>
      </c>
      <c r="R94">
        <f>IFERROR(VLOOKUP($L94,'Data Pretek3'!$A$5:$C$124,COLUMN('Data Pretek2'!$C$5:$C$124),0), 1000)</f>
        <v>-1</v>
      </c>
      <c r="T94">
        <f t="shared" si="8"/>
        <v>84</v>
      </c>
      <c r="U94">
        <f t="shared" si="9"/>
        <v>-3</v>
      </c>
    </row>
    <row r="95" spans="1:21" x14ac:dyDescent="0.2">
      <c r="A95" t="str">
        <f>'30 družstiev Preteky č. 1'!L5</f>
        <v>Černák Peter</v>
      </c>
      <c r="B95">
        <f>'30 družstiev Preteky č. 1'!N6</f>
        <v>2</v>
      </c>
      <c r="C95">
        <f>'30 družstiev Preteky č. 1'!M6</f>
        <v>11160</v>
      </c>
      <c r="L95" t="str">
        <f t="shared" si="5"/>
        <v>Černák Peter</v>
      </c>
      <c r="M95">
        <f t="shared" si="6"/>
        <v>2</v>
      </c>
      <c r="N95">
        <f t="shared" si="7"/>
        <v>11160</v>
      </c>
      <c r="O95">
        <f>IFERROR(VLOOKUP($L95,'Data Pretek2'!$A$5:$C$124,COLUMN('Data Pretek2'!$B$5:$B$124),0), 1000)</f>
        <v>2</v>
      </c>
      <c r="P95">
        <f>IFERROR(VLOOKUP($L95,'Data Pretek2'!$A$5:$C$124,COLUMN('Data Pretek2'!$C$5:$C$124),0), 1000)</f>
        <v>16800</v>
      </c>
      <c r="Q95">
        <f>IFERROR(VLOOKUP($L95,'Data Pretek3'!$A$5:$C$124,COLUMN('Data Pretek2'!$B$5:$B$124),0), 1000)</f>
        <v>1</v>
      </c>
      <c r="R95">
        <f>IFERROR(VLOOKUP($L95,'Data Pretek3'!$A$5:$C$124,COLUMN('Data Pretek2'!$C$5:$C$124),0), 1000)</f>
        <v>26580</v>
      </c>
      <c r="T95">
        <f t="shared" si="8"/>
        <v>5</v>
      </c>
      <c r="U95">
        <f t="shared" si="9"/>
        <v>54540</v>
      </c>
    </row>
    <row r="96" spans="1:21" x14ac:dyDescent="0.2">
      <c r="A96" t="str">
        <f>'30 družstiev Preteky č. 1'!L7</f>
        <v>Pavle Slavomír</v>
      </c>
      <c r="B96">
        <f>'30 družstiev Preteky č. 1'!N8</f>
        <v>7</v>
      </c>
      <c r="C96">
        <f>'30 družstiev Preteky č. 1'!M8</f>
        <v>7800</v>
      </c>
      <c r="L96" t="str">
        <f t="shared" si="5"/>
        <v>Pavle Slavomír</v>
      </c>
      <c r="M96">
        <f t="shared" si="6"/>
        <v>7</v>
      </c>
      <c r="N96">
        <f t="shared" si="7"/>
        <v>7800</v>
      </c>
      <c r="O96">
        <f>IFERROR(VLOOKUP($L96,'Data Pretek2'!$A$5:$C$124,COLUMN('Data Pretek2'!$B$5:$B$124),0), 1000)</f>
        <v>1000</v>
      </c>
      <c r="P96">
        <f>IFERROR(VLOOKUP($L96,'Data Pretek2'!$A$5:$C$124,COLUMN('Data Pretek2'!$C$5:$C$124),0), 1000)</f>
        <v>1000</v>
      </c>
      <c r="Q96">
        <f>IFERROR(VLOOKUP($L96,'Data Pretek3'!$A$5:$C$124,COLUMN('Data Pretek2'!$B$5:$B$124),0), 1000)</f>
        <v>1</v>
      </c>
      <c r="R96">
        <f>IFERROR(VLOOKUP($L96,'Data Pretek3'!$A$5:$C$124,COLUMN('Data Pretek2'!$C$5:$C$124),0), 1000)</f>
        <v>14870</v>
      </c>
      <c r="T96">
        <f t="shared" si="8"/>
        <v>1008</v>
      </c>
      <c r="U96">
        <f t="shared" si="9"/>
        <v>23670</v>
      </c>
    </row>
    <row r="97" spans="1:21" x14ac:dyDescent="0.2">
      <c r="A97" t="str">
        <f>'30 družstiev Preteky č. 1'!L9</f>
        <v>Soóky Dominik</v>
      </c>
      <c r="B97">
        <f>'30 družstiev Preteky č. 1'!N10</f>
        <v>4</v>
      </c>
      <c r="C97">
        <f>'30 družstiev Preteky č. 1'!M10</f>
        <v>12440</v>
      </c>
      <c r="L97" t="str">
        <f t="shared" si="5"/>
        <v>Soóky Dominik</v>
      </c>
      <c r="M97">
        <f t="shared" si="6"/>
        <v>4</v>
      </c>
      <c r="N97">
        <f t="shared" si="7"/>
        <v>12440</v>
      </c>
      <c r="O97">
        <f>IFERROR(VLOOKUP($L97,'Data Pretek2'!$A$5:$C$124,COLUMN('Data Pretek2'!$B$5:$B$124),0), 1000)</f>
        <v>11</v>
      </c>
      <c r="P97">
        <f>IFERROR(VLOOKUP($L97,'Data Pretek2'!$A$5:$C$124,COLUMN('Data Pretek2'!$C$5:$C$124),0), 1000)</f>
        <v>8310</v>
      </c>
      <c r="Q97">
        <f>IFERROR(VLOOKUP($L97,'Data Pretek3'!$A$5:$C$124,COLUMN('Data Pretek2'!$B$5:$B$124),0), 1000)</f>
        <v>9.5</v>
      </c>
      <c r="R97">
        <f>IFERROR(VLOOKUP($L97,'Data Pretek3'!$A$5:$C$124,COLUMN('Data Pretek2'!$C$5:$C$124),0), 1000)</f>
        <v>11820</v>
      </c>
      <c r="T97">
        <f t="shared" si="8"/>
        <v>24.5</v>
      </c>
      <c r="U97">
        <f t="shared" si="9"/>
        <v>32570</v>
      </c>
    </row>
    <row r="98" spans="1:21" x14ac:dyDescent="0.2">
      <c r="A98" t="str">
        <f>'30 družstiev Preteky č. 1'!L11</f>
        <v>Šabata Jakub</v>
      </c>
      <c r="B98">
        <f>'30 družstiev Preteky č. 1'!N12</f>
        <v>2</v>
      </c>
      <c r="C98">
        <f>'30 družstiev Preteky č. 1'!M12</f>
        <v>13000</v>
      </c>
      <c r="L98" t="str">
        <f t="shared" si="5"/>
        <v>Šabata Jakub</v>
      </c>
      <c r="M98">
        <f t="shared" si="6"/>
        <v>2</v>
      </c>
      <c r="N98">
        <f t="shared" si="7"/>
        <v>13000</v>
      </c>
      <c r="O98">
        <f>IFERROR(VLOOKUP($L98,'Data Pretek2'!$A$5:$C$124,COLUMN('Data Pretek2'!$B$5:$B$124),0), 1000)</f>
        <v>3</v>
      </c>
      <c r="P98">
        <f>IFERROR(VLOOKUP($L98,'Data Pretek2'!$A$5:$C$124,COLUMN('Data Pretek2'!$C$5:$C$124),0), 1000)</f>
        <v>16710</v>
      </c>
      <c r="Q98">
        <f>IFERROR(VLOOKUP($L98,'Data Pretek3'!$A$5:$C$124,COLUMN('Data Pretek2'!$B$5:$B$124),0), 1000)</f>
        <v>1</v>
      </c>
      <c r="R98">
        <f>IFERROR(VLOOKUP($L98,'Data Pretek3'!$A$5:$C$124,COLUMN('Data Pretek2'!$C$5:$C$124),0), 1000)</f>
        <v>20100</v>
      </c>
      <c r="T98">
        <f t="shared" si="8"/>
        <v>6</v>
      </c>
      <c r="U98">
        <f t="shared" si="9"/>
        <v>49810</v>
      </c>
    </row>
    <row r="99" spans="1:21" x14ac:dyDescent="0.2">
      <c r="A99" t="str">
        <f>'30 družstiev Preteky č. 1'!L13</f>
        <v>Kriška Branislav</v>
      </c>
      <c r="B99">
        <f>'30 družstiev Preteky č. 1'!N14</f>
        <v>6</v>
      </c>
      <c r="C99">
        <f>'30 družstiev Preteky č. 1'!M14</f>
        <v>6400</v>
      </c>
      <c r="L99" t="str">
        <f t="shared" si="5"/>
        <v>Kriška Branislav</v>
      </c>
      <c r="M99">
        <f t="shared" si="6"/>
        <v>6</v>
      </c>
      <c r="N99">
        <f t="shared" si="7"/>
        <v>6400</v>
      </c>
      <c r="O99">
        <f>IFERROR(VLOOKUP($L99,'Data Pretek2'!$A$5:$C$124,COLUMN('Data Pretek2'!$B$5:$B$124),0), 1000)</f>
        <v>10</v>
      </c>
      <c r="P99">
        <f>IFERROR(VLOOKUP($L99,'Data Pretek2'!$A$5:$C$124,COLUMN('Data Pretek2'!$C$5:$C$124),0), 1000)</f>
        <v>8120</v>
      </c>
      <c r="Q99">
        <f>IFERROR(VLOOKUP($L99,'Data Pretek3'!$A$5:$C$124,COLUMN('Data Pretek2'!$B$5:$B$124),0), 1000)</f>
        <v>12</v>
      </c>
      <c r="R99">
        <f>IFERROR(VLOOKUP($L99,'Data Pretek3'!$A$5:$C$124,COLUMN('Data Pretek2'!$C$5:$C$124),0), 1000)</f>
        <v>6040</v>
      </c>
      <c r="T99">
        <f t="shared" si="8"/>
        <v>28</v>
      </c>
      <c r="U99">
        <f t="shared" si="9"/>
        <v>20560</v>
      </c>
    </row>
    <row r="100" spans="1:21" x14ac:dyDescent="0.2">
      <c r="A100" t="str">
        <f>'30 družstiev Preteky č. 1'!L15</f>
        <v>Milošovič Martin</v>
      </c>
      <c r="B100">
        <f>'30 družstiev Preteky č. 1'!N16</f>
        <v>7</v>
      </c>
      <c r="C100">
        <f>'30 družstiev Preteky č. 1'!M16</f>
        <v>6280</v>
      </c>
      <c r="L100" t="str">
        <f t="shared" si="5"/>
        <v>Milošovič Martin</v>
      </c>
      <c r="M100">
        <f t="shared" si="6"/>
        <v>7</v>
      </c>
      <c r="N100">
        <f t="shared" si="7"/>
        <v>6280</v>
      </c>
      <c r="O100">
        <f>IFERROR(VLOOKUP($L100,'Data Pretek2'!$A$5:$C$124,COLUMN('Data Pretek2'!$B$5:$B$124),0), 1000)</f>
        <v>3</v>
      </c>
      <c r="P100">
        <f>IFERROR(VLOOKUP($L100,'Data Pretek2'!$A$5:$C$124,COLUMN('Data Pretek2'!$C$5:$C$124),0), 1000)</f>
        <v>13580</v>
      </c>
      <c r="Q100">
        <f>IFERROR(VLOOKUP($L100,'Data Pretek3'!$A$5:$C$124,COLUMN('Data Pretek2'!$B$5:$B$124),0), 1000)</f>
        <v>12</v>
      </c>
      <c r="R100">
        <f>IFERROR(VLOOKUP($L100,'Data Pretek3'!$A$5:$C$124,COLUMN('Data Pretek2'!$C$5:$C$124),0), 1000)</f>
        <v>5250</v>
      </c>
      <c r="T100">
        <f t="shared" si="8"/>
        <v>22</v>
      </c>
      <c r="U100">
        <f t="shared" si="9"/>
        <v>25110</v>
      </c>
    </row>
    <row r="101" spans="1:21" x14ac:dyDescent="0.2">
      <c r="A101" t="str">
        <f>'30 družstiev Preteky č. 1'!L17</f>
        <v>Kosmeľ Miroslav</v>
      </c>
      <c r="B101">
        <f>'30 družstiev Preteky č. 1'!N18</f>
        <v>1</v>
      </c>
      <c r="C101">
        <f>'30 družstiev Preteky č. 1'!M18</f>
        <v>12640</v>
      </c>
      <c r="L101" t="str">
        <f t="shared" si="5"/>
        <v>Kosmeľ Miroslav</v>
      </c>
      <c r="M101">
        <f t="shared" si="6"/>
        <v>1</v>
      </c>
      <c r="N101">
        <f t="shared" si="7"/>
        <v>12640</v>
      </c>
      <c r="O101">
        <f>IFERROR(VLOOKUP($L101,'Data Pretek2'!$A$5:$C$124,COLUMN('Data Pretek2'!$B$5:$B$124),0), 1000)</f>
        <v>3</v>
      </c>
      <c r="P101">
        <f>IFERROR(VLOOKUP($L101,'Data Pretek2'!$A$5:$C$124,COLUMN('Data Pretek2'!$C$5:$C$124),0), 1000)</f>
        <v>6920</v>
      </c>
      <c r="Q101">
        <f>IFERROR(VLOOKUP($L101,'Data Pretek3'!$A$5:$C$124,COLUMN('Data Pretek2'!$B$5:$B$124),0), 1000)</f>
        <v>8</v>
      </c>
      <c r="R101">
        <f>IFERROR(VLOOKUP($L101,'Data Pretek3'!$A$5:$C$124,COLUMN('Data Pretek2'!$C$5:$C$124),0), 1000)</f>
        <v>10540</v>
      </c>
      <c r="T101">
        <f t="shared" si="8"/>
        <v>12</v>
      </c>
      <c r="U101">
        <f t="shared" si="9"/>
        <v>30100</v>
      </c>
    </row>
    <row r="102" spans="1:21" x14ac:dyDescent="0.2">
      <c r="A102" t="str">
        <f>'30 družstiev Preteky č. 1'!L19</f>
        <v>Rovenský Ivan</v>
      </c>
      <c r="B102">
        <f>'30 družstiev Preteky č. 1'!N20</f>
        <v>1</v>
      </c>
      <c r="C102">
        <f>'30 družstiev Preteky č. 1'!M20</f>
        <v>13180</v>
      </c>
      <c r="L102" t="str">
        <f t="shared" si="5"/>
        <v>Rovenský Ivan</v>
      </c>
      <c r="M102">
        <f t="shared" si="6"/>
        <v>1</v>
      </c>
      <c r="N102">
        <f t="shared" si="7"/>
        <v>13180</v>
      </c>
      <c r="O102">
        <f>IFERROR(VLOOKUP($L102,'Data Pretek2'!$A$5:$C$124,COLUMN('Data Pretek2'!$B$5:$B$124),0), 1000)</f>
        <v>5</v>
      </c>
      <c r="P102">
        <f>IFERROR(VLOOKUP($L102,'Data Pretek2'!$A$5:$C$124,COLUMN('Data Pretek2'!$C$5:$C$124),0), 1000)</f>
        <v>6600</v>
      </c>
      <c r="Q102">
        <f>IFERROR(VLOOKUP($L102,'Data Pretek3'!$A$5:$C$124,COLUMN('Data Pretek2'!$B$5:$B$124),0), 1000)</f>
        <v>3</v>
      </c>
      <c r="R102">
        <f>IFERROR(VLOOKUP($L102,'Data Pretek3'!$A$5:$C$124,COLUMN('Data Pretek2'!$C$5:$C$124),0), 1000)</f>
        <v>15660</v>
      </c>
      <c r="T102">
        <f t="shared" si="8"/>
        <v>9</v>
      </c>
      <c r="U102">
        <f t="shared" si="9"/>
        <v>35440</v>
      </c>
    </row>
    <row r="103" spans="1:21" x14ac:dyDescent="0.2">
      <c r="A103" t="str">
        <f>'30 družstiev Preteky č. 1'!L21</f>
        <v>Borsányi Peter</v>
      </c>
      <c r="B103">
        <f>'30 družstiev Preteky č. 1'!N22</f>
        <v>5</v>
      </c>
      <c r="C103">
        <f>'30 družstiev Preteky č. 1'!M22</f>
        <v>11480</v>
      </c>
      <c r="L103" t="str">
        <f t="shared" si="5"/>
        <v>Borsányi Peter</v>
      </c>
      <c r="M103">
        <f t="shared" si="6"/>
        <v>5</v>
      </c>
      <c r="N103">
        <f t="shared" si="7"/>
        <v>11480</v>
      </c>
      <c r="O103">
        <f>IFERROR(VLOOKUP($L103,'Data Pretek2'!$A$5:$C$124,COLUMN('Data Pretek2'!$B$5:$B$124),0), 1000)</f>
        <v>7</v>
      </c>
      <c r="P103">
        <f>IFERROR(VLOOKUP($L103,'Data Pretek2'!$A$5:$C$124,COLUMN('Data Pretek2'!$C$5:$C$124),0), 1000)</f>
        <v>7445</v>
      </c>
      <c r="Q103">
        <f>IFERROR(VLOOKUP($L103,'Data Pretek3'!$A$5:$C$124,COLUMN('Data Pretek2'!$B$5:$B$124),0), 1000)</f>
        <v>11</v>
      </c>
      <c r="R103">
        <f>IFERROR(VLOOKUP($L103,'Data Pretek3'!$A$5:$C$124,COLUMN('Data Pretek2'!$C$5:$C$124),0), 1000)</f>
        <v>6750</v>
      </c>
      <c r="T103">
        <f t="shared" si="8"/>
        <v>23</v>
      </c>
      <c r="U103">
        <f t="shared" si="9"/>
        <v>25675</v>
      </c>
    </row>
    <row r="104" spans="1:21" x14ac:dyDescent="0.2">
      <c r="A104" t="str">
        <f>'30 družstiev Preteky č. 1'!L23</f>
        <v>Ninčák Martin</v>
      </c>
      <c r="B104">
        <f>'30 družstiev Preteky č. 1'!N24</f>
        <v>9</v>
      </c>
      <c r="C104">
        <f>'30 družstiev Preteky č. 1'!M24</f>
        <v>6840</v>
      </c>
      <c r="L104" t="str">
        <f t="shared" si="5"/>
        <v>Ninčák Martin</v>
      </c>
      <c r="M104">
        <f t="shared" si="6"/>
        <v>9</v>
      </c>
      <c r="N104">
        <f t="shared" si="7"/>
        <v>6840</v>
      </c>
      <c r="O104">
        <f>IFERROR(VLOOKUP($L104,'Data Pretek2'!$A$5:$C$124,COLUMN('Data Pretek2'!$B$5:$B$124),0), 1000)</f>
        <v>9</v>
      </c>
      <c r="P104">
        <f>IFERROR(VLOOKUP($L104,'Data Pretek2'!$A$5:$C$124,COLUMN('Data Pretek2'!$C$5:$C$124),0), 1000)</f>
        <v>5220</v>
      </c>
      <c r="Q104">
        <f>IFERROR(VLOOKUP($L104,'Data Pretek3'!$A$5:$C$124,COLUMN('Data Pretek2'!$B$5:$B$124),0), 1000)</f>
        <v>6</v>
      </c>
      <c r="R104">
        <f>IFERROR(VLOOKUP($L104,'Data Pretek3'!$A$5:$C$124,COLUMN('Data Pretek2'!$C$5:$C$124),0), 1000)</f>
        <v>12180</v>
      </c>
      <c r="T104">
        <f t="shared" si="8"/>
        <v>24</v>
      </c>
      <c r="U104">
        <f t="shared" si="9"/>
        <v>24240</v>
      </c>
    </row>
    <row r="105" spans="1:21" x14ac:dyDescent="0.2">
      <c r="A105" t="str">
        <f>'30 družstiev Preteky č. 1'!L25</f>
        <v>Szerencsés Roman</v>
      </c>
      <c r="B105">
        <f>'30 družstiev Preteky č. 1'!N26</f>
        <v>13</v>
      </c>
      <c r="C105">
        <f>'30 družstiev Preteky č. 1'!M26</f>
        <v>620</v>
      </c>
      <c r="L105" t="str">
        <f t="shared" si="5"/>
        <v>Szerencsés Roman</v>
      </c>
      <c r="M105">
        <f t="shared" si="6"/>
        <v>13</v>
      </c>
      <c r="N105">
        <f t="shared" si="7"/>
        <v>620</v>
      </c>
      <c r="O105">
        <f>IFERROR(VLOOKUP($L105,'Data Pretek2'!$A$5:$C$124,COLUMN('Data Pretek2'!$B$5:$B$124),0), 1000)</f>
        <v>12</v>
      </c>
      <c r="P105">
        <f>IFERROR(VLOOKUP($L105,'Data Pretek2'!$A$5:$C$124,COLUMN('Data Pretek2'!$C$5:$C$124),0), 1000)</f>
        <v>3230</v>
      </c>
      <c r="Q105">
        <f>IFERROR(VLOOKUP($L105,'Data Pretek3'!$A$5:$C$124,COLUMN('Data Pretek2'!$B$5:$B$124),0), 1000)</f>
        <v>3</v>
      </c>
      <c r="R105">
        <f>IFERROR(VLOOKUP($L105,'Data Pretek3'!$A$5:$C$124,COLUMN('Data Pretek2'!$C$5:$C$124),0), 1000)</f>
        <v>11160</v>
      </c>
      <c r="T105">
        <f t="shared" si="8"/>
        <v>28</v>
      </c>
      <c r="U105">
        <f t="shared" si="9"/>
        <v>15010</v>
      </c>
    </row>
    <row r="106" spans="1:21" x14ac:dyDescent="0.2">
      <c r="A106" t="str">
        <f>'30 družstiev Preteky č. 1'!L27</f>
        <v>Gáspár József</v>
      </c>
      <c r="B106">
        <f>'30 družstiev Preteky č. 1'!N28</f>
        <v>8</v>
      </c>
      <c r="C106">
        <f>'30 družstiev Preteky č. 1'!M28</f>
        <v>5360</v>
      </c>
      <c r="L106" t="str">
        <f t="shared" si="5"/>
        <v>Gáspár József</v>
      </c>
      <c r="M106">
        <f t="shared" si="6"/>
        <v>8</v>
      </c>
      <c r="N106">
        <f t="shared" si="7"/>
        <v>5360</v>
      </c>
      <c r="O106">
        <f>IFERROR(VLOOKUP($L106,'Data Pretek2'!$A$5:$C$124,COLUMN('Data Pretek2'!$B$5:$B$124),0), 1000)</f>
        <v>9</v>
      </c>
      <c r="P106">
        <f>IFERROR(VLOOKUP($L106,'Data Pretek2'!$A$5:$C$124,COLUMN('Data Pretek2'!$C$5:$C$124),0), 1000)</f>
        <v>4355</v>
      </c>
      <c r="Q106">
        <f>IFERROR(VLOOKUP($L106,'Data Pretek3'!$A$5:$C$124,COLUMN('Data Pretek2'!$B$5:$B$124),0), 1000)</f>
        <v>13</v>
      </c>
      <c r="R106">
        <f>IFERROR(VLOOKUP($L106,'Data Pretek3'!$A$5:$C$124,COLUMN('Data Pretek2'!$C$5:$C$124),0), 1000)</f>
        <v>4800</v>
      </c>
      <c r="T106">
        <f t="shared" si="8"/>
        <v>30</v>
      </c>
      <c r="U106">
        <f t="shared" si="9"/>
        <v>14515</v>
      </c>
    </row>
    <row r="107" spans="1:21" x14ac:dyDescent="0.2">
      <c r="A107" t="str">
        <f>'30 družstiev Preteky č. 1'!L29</f>
        <v>Škovran Róbert</v>
      </c>
      <c r="B107">
        <f>'30 družstiev Preteky č. 1'!N30</f>
        <v>12</v>
      </c>
      <c r="C107">
        <f>'30 družstiev Preteky č. 1'!M30</f>
        <v>2520</v>
      </c>
      <c r="L107" t="str">
        <f t="shared" si="5"/>
        <v>Škovran Róbert</v>
      </c>
      <c r="M107">
        <f t="shared" si="6"/>
        <v>12</v>
      </c>
      <c r="N107">
        <f t="shared" si="7"/>
        <v>2520</v>
      </c>
      <c r="O107">
        <f>IFERROR(VLOOKUP($L107,'Data Pretek2'!$A$5:$C$124,COLUMN('Data Pretek2'!$B$5:$B$124),0), 1000)</f>
        <v>11</v>
      </c>
      <c r="P107">
        <f>IFERROR(VLOOKUP($L107,'Data Pretek2'!$A$5:$C$124,COLUMN('Data Pretek2'!$C$5:$C$124),0), 1000)</f>
        <v>7360</v>
      </c>
      <c r="Q107">
        <f>IFERROR(VLOOKUP($L107,'Data Pretek3'!$A$5:$C$124,COLUMN('Data Pretek2'!$B$5:$B$124),0), 1000)</f>
        <v>10</v>
      </c>
      <c r="R107">
        <f>IFERROR(VLOOKUP($L107,'Data Pretek3'!$A$5:$C$124,COLUMN('Data Pretek2'!$C$5:$C$124),0), 1000)</f>
        <v>8200</v>
      </c>
      <c r="T107">
        <f t="shared" si="8"/>
        <v>33</v>
      </c>
      <c r="U107">
        <f t="shared" si="9"/>
        <v>18080</v>
      </c>
    </row>
    <row r="108" spans="1:21" x14ac:dyDescent="0.2">
      <c r="A108" t="str">
        <f>'30 družstiev Preteky č. 1'!L31</f>
        <v>Petróci Martin</v>
      </c>
      <c r="B108">
        <f>'30 družstiev Preteky č. 1'!N32</f>
        <v>11</v>
      </c>
      <c r="C108">
        <f>'30 družstiev Preteky č. 1'!M32</f>
        <v>2340</v>
      </c>
      <c r="L108" t="str">
        <f t="shared" si="5"/>
        <v>Petróci Martin</v>
      </c>
      <c r="M108">
        <f t="shared" si="6"/>
        <v>11</v>
      </c>
      <c r="N108">
        <f t="shared" si="7"/>
        <v>2340</v>
      </c>
      <c r="O108">
        <f>IFERROR(VLOOKUP($L108,'Data Pretek2'!$A$5:$C$124,COLUMN('Data Pretek2'!$B$5:$B$124),0), 1000)</f>
        <v>10</v>
      </c>
      <c r="P108">
        <f>IFERROR(VLOOKUP($L108,'Data Pretek2'!$A$5:$C$124,COLUMN('Data Pretek2'!$C$5:$C$124),0), 1000)</f>
        <v>5265</v>
      </c>
      <c r="Q108">
        <f>IFERROR(VLOOKUP($L108,'Data Pretek3'!$A$5:$C$124,COLUMN('Data Pretek2'!$B$5:$B$124),0), 1000)</f>
        <v>4</v>
      </c>
      <c r="R108">
        <f>IFERROR(VLOOKUP($L108,'Data Pretek3'!$A$5:$C$124,COLUMN('Data Pretek2'!$C$5:$C$124),0), 1000)</f>
        <v>13880</v>
      </c>
      <c r="T108">
        <f t="shared" si="8"/>
        <v>25</v>
      </c>
      <c r="U108">
        <f t="shared" si="9"/>
        <v>21485</v>
      </c>
    </row>
    <row r="109" spans="1:21" x14ac:dyDescent="0.2">
      <c r="A109" t="str">
        <f>'30 družstiev Preteky č. 1'!L33</f>
        <v>Matula Pavol</v>
      </c>
      <c r="B109">
        <f>'30 družstiev Preteky č. 1'!N34</f>
        <v>13</v>
      </c>
      <c r="C109">
        <f>'30 družstiev Preteky č. 1'!M34</f>
        <v>1540</v>
      </c>
      <c r="L109" t="str">
        <f t="shared" si="5"/>
        <v>Matula Pavol</v>
      </c>
      <c r="M109">
        <f t="shared" si="6"/>
        <v>13</v>
      </c>
      <c r="N109">
        <f t="shared" si="7"/>
        <v>1540</v>
      </c>
      <c r="O109">
        <f>IFERROR(VLOOKUP($L109,'Data Pretek2'!$A$5:$C$124,COLUMN('Data Pretek2'!$B$5:$B$124),0), 1000)</f>
        <v>13</v>
      </c>
      <c r="P109">
        <f>IFERROR(VLOOKUP($L109,'Data Pretek2'!$A$5:$C$124,COLUMN('Data Pretek2'!$C$5:$C$124),0), 1000)</f>
        <v>6100</v>
      </c>
      <c r="Q109">
        <f>IFERROR(VLOOKUP($L109,'Data Pretek3'!$A$5:$C$124,COLUMN('Data Pretek2'!$B$5:$B$124),0), 1000)</f>
        <v>12</v>
      </c>
      <c r="R109">
        <f>IFERROR(VLOOKUP($L109,'Data Pretek3'!$A$5:$C$124,COLUMN('Data Pretek2'!$C$5:$C$124),0), 1000)</f>
        <v>4775</v>
      </c>
      <c r="T109">
        <f t="shared" si="8"/>
        <v>38</v>
      </c>
      <c r="U109">
        <f t="shared" si="9"/>
        <v>12415</v>
      </c>
    </row>
    <row r="110" spans="1:21" x14ac:dyDescent="0.2">
      <c r="A110" t="str">
        <f>'30 družstiev Preteky č. 1'!L35</f>
        <v>Korman Patrik</v>
      </c>
      <c r="B110">
        <f>'30 družstiev Preteky č. 1'!N36</f>
        <v>10</v>
      </c>
      <c r="C110">
        <f>'30 družstiev Preteky č. 1'!M36</f>
        <v>3040</v>
      </c>
      <c r="L110" t="str">
        <f t="shared" si="5"/>
        <v>Korman Patrik</v>
      </c>
      <c r="M110">
        <f t="shared" si="6"/>
        <v>10</v>
      </c>
      <c r="N110">
        <f t="shared" si="7"/>
        <v>3040</v>
      </c>
      <c r="O110">
        <f>IFERROR(VLOOKUP($L110,'Data Pretek2'!$A$5:$C$124,COLUMN('Data Pretek2'!$B$5:$B$124),0), 1000)</f>
        <v>13</v>
      </c>
      <c r="P110">
        <f>IFERROR(VLOOKUP($L110,'Data Pretek2'!$A$5:$C$124,COLUMN('Data Pretek2'!$C$5:$C$124),0), 1000)</f>
        <v>5620</v>
      </c>
      <c r="Q110">
        <f>IFERROR(VLOOKUP($L110,'Data Pretek3'!$A$5:$C$124,COLUMN('Data Pretek2'!$B$5:$B$124),0), 1000)</f>
        <v>13</v>
      </c>
      <c r="R110">
        <f>IFERROR(VLOOKUP($L110,'Data Pretek3'!$A$5:$C$124,COLUMN('Data Pretek2'!$C$5:$C$124),0), 1000)</f>
        <v>2260</v>
      </c>
      <c r="T110">
        <f t="shared" si="8"/>
        <v>36</v>
      </c>
      <c r="U110">
        <f t="shared" si="9"/>
        <v>10920</v>
      </c>
    </row>
    <row r="111" spans="1:21" x14ac:dyDescent="0.2">
      <c r="A111" t="str">
        <f>'30 družstiev Preteky č. 1'!L37</f>
        <v>Drozdík Gabriel</v>
      </c>
      <c r="B111">
        <f>'30 družstiev Preteky č. 1'!N38</f>
        <v>8</v>
      </c>
      <c r="C111">
        <f>'30 družstiev Preteky č. 1'!M38</f>
        <v>6880</v>
      </c>
      <c r="L111" t="str">
        <f t="shared" si="5"/>
        <v>Drozdík Gabriel</v>
      </c>
      <c r="M111">
        <f t="shared" si="6"/>
        <v>8</v>
      </c>
      <c r="N111">
        <f t="shared" si="7"/>
        <v>6880</v>
      </c>
      <c r="O111">
        <f>IFERROR(VLOOKUP($L111,'Data Pretek2'!$A$5:$C$124,COLUMN('Data Pretek2'!$B$5:$B$124),0), 1000)</f>
        <v>4</v>
      </c>
      <c r="P111">
        <f>IFERROR(VLOOKUP($L111,'Data Pretek2'!$A$5:$C$124,COLUMN('Data Pretek2'!$C$5:$C$124),0), 1000)</f>
        <v>12840</v>
      </c>
      <c r="Q111">
        <f>IFERROR(VLOOKUP($L111,'Data Pretek3'!$A$5:$C$124,COLUMN('Data Pretek2'!$B$5:$B$124),0), 1000)</f>
        <v>8</v>
      </c>
      <c r="R111">
        <f>IFERROR(VLOOKUP($L111,'Data Pretek3'!$A$5:$C$124,COLUMN('Data Pretek2'!$C$5:$C$124),0), 1000)</f>
        <v>11020</v>
      </c>
      <c r="T111">
        <f t="shared" si="8"/>
        <v>20</v>
      </c>
      <c r="U111">
        <f t="shared" si="9"/>
        <v>30740</v>
      </c>
    </row>
    <row r="112" spans="1:21" x14ac:dyDescent="0.2">
      <c r="A112" t="str">
        <f>'30 družstiev Preteky č. 1'!L39</f>
        <v>Földes Zoltán</v>
      </c>
      <c r="B112">
        <f>'30 družstiev Preteky č. 1'!N40</f>
        <v>4</v>
      </c>
      <c r="C112">
        <f>'30 družstiev Preteky č. 1'!M40</f>
        <v>8860</v>
      </c>
      <c r="L112" t="str">
        <f t="shared" si="5"/>
        <v>Földes Zoltán</v>
      </c>
      <c r="M112">
        <f t="shared" si="6"/>
        <v>4</v>
      </c>
      <c r="N112">
        <f t="shared" si="7"/>
        <v>8860</v>
      </c>
      <c r="O112">
        <f>IFERROR(VLOOKUP($L112,'Data Pretek2'!$A$5:$C$124,COLUMN('Data Pretek2'!$B$5:$B$124),0), 1000)</f>
        <v>3</v>
      </c>
      <c r="P112">
        <f>IFERROR(VLOOKUP($L112,'Data Pretek2'!$A$5:$C$124,COLUMN('Data Pretek2'!$C$5:$C$124),0), 1000)</f>
        <v>14280</v>
      </c>
      <c r="Q112">
        <f>IFERROR(VLOOKUP($L112,'Data Pretek3'!$A$5:$C$124,COLUMN('Data Pretek2'!$B$5:$B$124),0), 1000)</f>
        <v>10</v>
      </c>
      <c r="R112">
        <f>IFERROR(VLOOKUP($L112,'Data Pretek3'!$A$5:$C$124,COLUMN('Data Pretek2'!$C$5:$C$124),0), 1000)</f>
        <v>7050</v>
      </c>
      <c r="T112">
        <f t="shared" si="8"/>
        <v>17</v>
      </c>
      <c r="U112">
        <f t="shared" si="9"/>
        <v>30190</v>
      </c>
    </row>
    <row r="113" spans="1:21" x14ac:dyDescent="0.2">
      <c r="A113" t="str">
        <f>'30 družstiev Preteky č. 1'!L41</f>
        <v>Zelenák Milan</v>
      </c>
      <c r="B113">
        <f>'30 družstiev Preteky č. 1'!N42</f>
        <v>6</v>
      </c>
      <c r="C113">
        <f>'30 družstiev Preteky č. 1'!M42</f>
        <v>7880</v>
      </c>
      <c r="L113" t="str">
        <f t="shared" si="5"/>
        <v>Zelenák Milan</v>
      </c>
      <c r="M113">
        <f t="shared" si="6"/>
        <v>6</v>
      </c>
      <c r="N113">
        <f t="shared" si="7"/>
        <v>7880</v>
      </c>
      <c r="O113">
        <f>IFERROR(VLOOKUP($L113,'Data Pretek2'!$A$5:$C$124,COLUMN('Data Pretek2'!$B$5:$B$124),0), 1000)</f>
        <v>1000</v>
      </c>
      <c r="P113">
        <f>IFERROR(VLOOKUP($L113,'Data Pretek2'!$A$5:$C$124,COLUMN('Data Pretek2'!$C$5:$C$124),0), 1000)</f>
        <v>1000</v>
      </c>
      <c r="Q113">
        <f>IFERROR(VLOOKUP($L113,'Data Pretek3'!$A$5:$C$124,COLUMN('Data Pretek2'!$B$5:$B$124),0), 1000)</f>
        <v>5</v>
      </c>
      <c r="R113">
        <f>IFERROR(VLOOKUP($L113,'Data Pretek3'!$A$5:$C$124,COLUMN('Data Pretek2'!$C$5:$C$124),0), 1000)</f>
        <v>13130</v>
      </c>
      <c r="T113">
        <f t="shared" si="8"/>
        <v>1011</v>
      </c>
      <c r="U113">
        <f t="shared" si="9"/>
        <v>22010</v>
      </c>
    </row>
    <row r="114" spans="1:21" x14ac:dyDescent="0.2">
      <c r="A114" t="str">
        <f>'30 družstiev Preteky č. 1'!L43</f>
        <v>Buchan Matej</v>
      </c>
      <c r="B114">
        <f>'30 družstiev Preteky č. 1'!N44</f>
        <v>5</v>
      </c>
      <c r="C114">
        <f>'30 družstiev Preteky č. 1'!M44</f>
        <v>7040</v>
      </c>
      <c r="L114" t="str">
        <f t="shared" si="5"/>
        <v>Buchan Matej</v>
      </c>
      <c r="M114">
        <f t="shared" si="6"/>
        <v>5</v>
      </c>
      <c r="N114">
        <f t="shared" si="7"/>
        <v>7040</v>
      </c>
      <c r="O114">
        <f>IFERROR(VLOOKUP($L114,'Data Pretek2'!$A$5:$C$124,COLUMN('Data Pretek2'!$B$5:$B$124),0), 1000)</f>
        <v>13</v>
      </c>
      <c r="P114">
        <f>IFERROR(VLOOKUP($L114,'Data Pretek2'!$A$5:$C$124,COLUMN('Data Pretek2'!$C$5:$C$124),0), 1000)</f>
        <v>4450</v>
      </c>
      <c r="Q114">
        <f>IFERROR(VLOOKUP($L114,'Data Pretek3'!$A$5:$C$124,COLUMN('Data Pretek2'!$B$5:$B$124),0), 1000)</f>
        <v>6</v>
      </c>
      <c r="R114">
        <f>IFERROR(VLOOKUP($L114,'Data Pretek3'!$A$5:$C$124,COLUMN('Data Pretek2'!$C$5:$C$124),0), 1000)</f>
        <v>10080</v>
      </c>
      <c r="T114">
        <f t="shared" si="8"/>
        <v>24</v>
      </c>
      <c r="U114">
        <f t="shared" si="9"/>
        <v>21570</v>
      </c>
    </row>
    <row r="115" spans="1:21" x14ac:dyDescent="0.2">
      <c r="A115" t="str">
        <f>'30 družstiev Preteky č. 1'!L45</f>
        <v>Brašen Pavol</v>
      </c>
      <c r="B115">
        <f>'30 družstiev Preteky č. 1'!N46</f>
        <v>9</v>
      </c>
      <c r="C115">
        <f>'30 družstiev Preteky č. 1'!M46</f>
        <v>3940</v>
      </c>
      <c r="L115" t="str">
        <f t="shared" si="5"/>
        <v>Brašen Pavol</v>
      </c>
      <c r="M115">
        <f t="shared" si="6"/>
        <v>9</v>
      </c>
      <c r="N115">
        <f t="shared" si="7"/>
        <v>3940</v>
      </c>
      <c r="O115">
        <f>IFERROR(VLOOKUP($L115,'Data Pretek2'!$A$5:$C$124,COLUMN('Data Pretek2'!$B$5:$B$124),0), 1000)</f>
        <v>7</v>
      </c>
      <c r="P115">
        <f>IFERROR(VLOOKUP($L115,'Data Pretek2'!$A$5:$C$124,COLUMN('Data Pretek2'!$C$5:$C$124),0), 1000)</f>
        <v>9520</v>
      </c>
      <c r="Q115">
        <f>IFERROR(VLOOKUP($L115,'Data Pretek3'!$A$5:$C$124,COLUMN('Data Pretek2'!$B$5:$B$124),0), 1000)</f>
        <v>6</v>
      </c>
      <c r="R115">
        <f>IFERROR(VLOOKUP($L115,'Data Pretek3'!$A$5:$C$124,COLUMN('Data Pretek2'!$C$5:$C$124),0), 1000)</f>
        <v>9680</v>
      </c>
      <c r="T115">
        <f t="shared" si="8"/>
        <v>22</v>
      </c>
      <c r="U115">
        <f t="shared" si="9"/>
        <v>23140</v>
      </c>
    </row>
    <row r="116" spans="1:21" x14ac:dyDescent="0.2">
      <c r="A116" t="str">
        <f>'30 družstiev Preteky č. 1'!L47</f>
        <v>Szilvási Szilárd</v>
      </c>
      <c r="B116">
        <f>'30 družstiev Preteky č. 1'!N48</f>
        <v>10</v>
      </c>
      <c r="C116">
        <f>'30 družstiev Preteky č. 1'!M48</f>
        <v>6140</v>
      </c>
      <c r="L116" t="str">
        <f t="shared" si="5"/>
        <v>Szilvási Szilárd</v>
      </c>
      <c r="M116">
        <f t="shared" si="6"/>
        <v>10</v>
      </c>
      <c r="N116">
        <f t="shared" si="7"/>
        <v>6140</v>
      </c>
      <c r="O116">
        <f>IFERROR(VLOOKUP($L116,'Data Pretek2'!$A$5:$C$124,COLUMN('Data Pretek2'!$B$5:$B$124),0), 1000)</f>
        <v>9</v>
      </c>
      <c r="P116">
        <f>IFERROR(VLOOKUP($L116,'Data Pretek2'!$A$5:$C$124,COLUMN('Data Pretek2'!$C$5:$C$124),0), 1000)</f>
        <v>10180</v>
      </c>
      <c r="Q116">
        <f>IFERROR(VLOOKUP($L116,'Data Pretek3'!$A$5:$C$124,COLUMN('Data Pretek2'!$B$5:$B$124),0), 1000)</f>
        <v>11</v>
      </c>
      <c r="R116">
        <f>IFERROR(VLOOKUP($L116,'Data Pretek3'!$A$5:$C$124,COLUMN('Data Pretek2'!$C$5:$C$124),0), 1000)</f>
        <v>5900</v>
      </c>
      <c r="T116">
        <f t="shared" si="8"/>
        <v>30</v>
      </c>
      <c r="U116">
        <f t="shared" si="9"/>
        <v>22220</v>
      </c>
    </row>
    <row r="117" spans="1:21" x14ac:dyDescent="0.2">
      <c r="A117" t="str">
        <f>'30 družstiev Preteky č. 1'!L49</f>
        <v>Szelle Norbert</v>
      </c>
      <c r="B117">
        <f>'30 družstiev Preteky č. 1'!N50</f>
        <v>11</v>
      </c>
      <c r="C117">
        <f>'30 družstiev Preteky č. 1'!M50</f>
        <v>5260</v>
      </c>
      <c r="L117" t="str">
        <f t="shared" si="5"/>
        <v>Szelle Norbert</v>
      </c>
      <c r="M117">
        <f t="shared" si="6"/>
        <v>11</v>
      </c>
      <c r="N117">
        <f t="shared" si="7"/>
        <v>5260</v>
      </c>
      <c r="O117">
        <f>IFERROR(VLOOKUP($L117,'Data Pretek2'!$A$5:$C$124,COLUMN('Data Pretek2'!$B$5:$B$124),0), 1000)</f>
        <v>11</v>
      </c>
      <c r="P117">
        <f>IFERROR(VLOOKUP($L117,'Data Pretek2'!$A$5:$C$124,COLUMN('Data Pretek2'!$C$5:$C$124),0), 1000)</f>
        <v>4880</v>
      </c>
      <c r="Q117">
        <f>IFERROR(VLOOKUP($L117,'Data Pretek3'!$A$5:$C$124,COLUMN('Data Pretek2'!$B$5:$B$124),0), 1000)</f>
        <v>7</v>
      </c>
      <c r="R117">
        <f>IFERROR(VLOOKUP($L117,'Data Pretek3'!$A$5:$C$124,COLUMN('Data Pretek2'!$C$5:$C$124),0), 1000)</f>
        <v>10060</v>
      </c>
      <c r="T117">
        <f t="shared" si="8"/>
        <v>29</v>
      </c>
      <c r="U117">
        <f t="shared" si="9"/>
        <v>20200</v>
      </c>
    </row>
    <row r="118" spans="1:21" x14ac:dyDescent="0.2">
      <c r="A118" t="str">
        <f>'30 družstiev Preteky č. 1'!L51</f>
        <v>Madro Pavol</v>
      </c>
      <c r="B118">
        <f>'30 družstiev Preteky č. 1'!N52</f>
        <v>3</v>
      </c>
      <c r="C118">
        <f>'30 družstiev Preteky č. 1'!M52</f>
        <v>12480</v>
      </c>
      <c r="L118" t="str">
        <f t="shared" si="5"/>
        <v>Madro Pavol</v>
      </c>
      <c r="M118">
        <f t="shared" si="6"/>
        <v>3</v>
      </c>
      <c r="N118">
        <f t="shared" si="7"/>
        <v>12480</v>
      </c>
      <c r="O118">
        <f>IFERROR(VLOOKUP($L118,'Data Pretek2'!$A$5:$C$124,COLUMN('Data Pretek2'!$B$5:$B$124),0), 1000)</f>
        <v>5</v>
      </c>
      <c r="P118">
        <f>IFERROR(VLOOKUP($L118,'Data Pretek2'!$A$5:$C$124,COLUMN('Data Pretek2'!$C$5:$C$124),0), 1000)</f>
        <v>6030</v>
      </c>
      <c r="Q118">
        <f>IFERROR(VLOOKUP($L118,'Data Pretek3'!$A$5:$C$124,COLUMN('Data Pretek2'!$B$5:$B$124),0), 1000)</f>
        <v>9</v>
      </c>
      <c r="R118">
        <f>IFERROR(VLOOKUP($L118,'Data Pretek3'!$A$5:$C$124,COLUMN('Data Pretek2'!$C$5:$C$124),0), 1000)</f>
        <v>7920</v>
      </c>
      <c r="T118">
        <f t="shared" si="8"/>
        <v>17</v>
      </c>
      <c r="U118">
        <f t="shared" si="9"/>
        <v>26430</v>
      </c>
    </row>
    <row r="119" spans="1:21" x14ac:dyDescent="0.2">
      <c r="A119" t="str">
        <f>'30 družstiev Preteky č. 1'!L53</f>
        <v>Teszár Gergely</v>
      </c>
      <c r="B119">
        <f>'30 družstiev Preteky č. 1'!N54</f>
        <v>3</v>
      </c>
      <c r="C119">
        <f>'30 družstiev Preteky č. 1'!M54</f>
        <v>10840</v>
      </c>
      <c r="L119" t="str">
        <f t="shared" si="5"/>
        <v>Teszár Gergely</v>
      </c>
      <c r="M119">
        <f t="shared" si="6"/>
        <v>3</v>
      </c>
      <c r="N119">
        <f t="shared" si="7"/>
        <v>10840</v>
      </c>
      <c r="O119">
        <f>IFERROR(VLOOKUP($L119,'Data Pretek2'!$A$5:$C$124,COLUMN('Data Pretek2'!$B$5:$B$124),0), 1000)</f>
        <v>11</v>
      </c>
      <c r="P119">
        <f>IFERROR(VLOOKUP($L119,'Data Pretek2'!$A$5:$C$124,COLUMN('Data Pretek2'!$C$5:$C$124),0), 1000)</f>
        <v>8100</v>
      </c>
      <c r="Q119">
        <f>IFERROR(VLOOKUP($L119,'Data Pretek3'!$A$5:$C$124,COLUMN('Data Pretek2'!$B$5:$B$124),0), 1000)</f>
        <v>1000</v>
      </c>
      <c r="R119">
        <f>IFERROR(VLOOKUP($L119,'Data Pretek3'!$A$5:$C$124,COLUMN('Data Pretek2'!$C$5:$C$124),0), 1000)</f>
        <v>1000</v>
      </c>
      <c r="T119">
        <f t="shared" si="8"/>
        <v>1014</v>
      </c>
      <c r="U119">
        <f t="shared" si="9"/>
        <v>19940</v>
      </c>
    </row>
    <row r="120" spans="1:21" x14ac:dyDescent="0.2">
      <c r="A120" t="str">
        <f>'30 družstiev Preteky č. 1'!L55</f>
        <v>D</v>
      </c>
      <c r="B120">
        <f>'30 družstiev Preteky č. 1'!N56</f>
        <v>28</v>
      </c>
      <c r="C120">
        <f>'30 družstiev Preteky č. 1'!M56</f>
        <v>-1</v>
      </c>
      <c r="L120" t="str">
        <f t="shared" si="5"/>
        <v>D</v>
      </c>
      <c r="M120">
        <f t="shared" si="6"/>
        <v>28</v>
      </c>
      <c r="N120">
        <f t="shared" si="7"/>
        <v>-1</v>
      </c>
      <c r="O120">
        <f>IFERROR(VLOOKUP($L120,'Data Pretek2'!$A$5:$C$124,COLUMN('Data Pretek2'!$B$5:$B$124),0), 1000)</f>
        <v>28</v>
      </c>
      <c r="P120">
        <f>IFERROR(VLOOKUP($L120,'Data Pretek2'!$A$5:$C$124,COLUMN('Data Pretek2'!$C$5:$C$124),0), 1000)</f>
        <v>-1</v>
      </c>
      <c r="Q120">
        <f>IFERROR(VLOOKUP($L120,'Data Pretek3'!$A$5:$C$124,COLUMN('Data Pretek2'!$B$5:$B$124),0), 1000)</f>
        <v>28</v>
      </c>
      <c r="R120">
        <f>IFERROR(VLOOKUP($L120,'Data Pretek3'!$A$5:$C$124,COLUMN('Data Pretek2'!$C$5:$C$124),0), 1000)</f>
        <v>-1</v>
      </c>
      <c r="T120">
        <f t="shared" si="8"/>
        <v>84</v>
      </c>
      <c r="U120">
        <f t="shared" si="9"/>
        <v>-3</v>
      </c>
    </row>
    <row r="121" spans="1:21" x14ac:dyDescent="0.2">
      <c r="A121" t="str">
        <f>'30 družstiev Preteky č. 1'!L57</f>
        <v>H</v>
      </c>
      <c r="B121">
        <f>'30 družstiev Preteky č. 1'!N58</f>
        <v>28</v>
      </c>
      <c r="C121">
        <f>'30 družstiev Preteky č. 1'!M58</f>
        <v>-1</v>
      </c>
      <c r="L121" t="str">
        <f t="shared" si="5"/>
        <v>H</v>
      </c>
      <c r="M121">
        <f t="shared" si="6"/>
        <v>28</v>
      </c>
      <c r="N121">
        <f t="shared" si="7"/>
        <v>-1</v>
      </c>
      <c r="O121">
        <f>IFERROR(VLOOKUP($L121,'Data Pretek2'!$A$5:$C$124,COLUMN('Data Pretek2'!$B$5:$B$124),0), 1000)</f>
        <v>28</v>
      </c>
      <c r="P121">
        <f>IFERROR(VLOOKUP($L121,'Data Pretek2'!$A$5:$C$124,COLUMN('Data Pretek2'!$C$5:$C$124),0), 1000)</f>
        <v>-1</v>
      </c>
      <c r="Q121">
        <f>IFERROR(VLOOKUP($L121,'Data Pretek3'!$A$5:$C$124,COLUMN('Data Pretek2'!$B$5:$B$124),0), 1000)</f>
        <v>28</v>
      </c>
      <c r="R121">
        <f>IFERROR(VLOOKUP($L121,'Data Pretek3'!$A$5:$C$124,COLUMN('Data Pretek2'!$C$5:$C$124),0), 1000)</f>
        <v>-1</v>
      </c>
      <c r="T121">
        <f t="shared" si="8"/>
        <v>84</v>
      </c>
      <c r="U121">
        <f t="shared" si="9"/>
        <v>-3</v>
      </c>
    </row>
    <row r="122" spans="1:21" x14ac:dyDescent="0.2">
      <c r="A122" t="str">
        <f>'30 družstiev Preteky č. 1'!L59</f>
        <v>L</v>
      </c>
      <c r="B122">
        <f>'30 družstiev Preteky č. 1'!N60</f>
        <v>28</v>
      </c>
      <c r="C122">
        <f>'30 družstiev Preteky č. 1'!M60</f>
        <v>-1</v>
      </c>
      <c r="L122" t="str">
        <f t="shared" si="5"/>
        <v>L</v>
      </c>
      <c r="M122">
        <f t="shared" si="6"/>
        <v>28</v>
      </c>
      <c r="N122">
        <f t="shared" si="7"/>
        <v>-1</v>
      </c>
      <c r="O122">
        <f>IFERROR(VLOOKUP($L122,'Data Pretek2'!$A$5:$C$124,COLUMN('Data Pretek2'!$B$5:$B$124),0), 1000)</f>
        <v>28</v>
      </c>
      <c r="P122">
        <f>IFERROR(VLOOKUP($L122,'Data Pretek2'!$A$5:$C$124,COLUMN('Data Pretek2'!$C$5:$C$124),0), 1000)</f>
        <v>-1</v>
      </c>
      <c r="Q122">
        <f>IFERROR(VLOOKUP($L122,'Data Pretek3'!$A$5:$C$124,COLUMN('Data Pretek2'!$B$5:$B$124),0), 1000)</f>
        <v>28</v>
      </c>
      <c r="R122">
        <f>IFERROR(VLOOKUP($L122,'Data Pretek3'!$A$5:$C$124,COLUMN('Data Pretek2'!$C$5:$C$124),0), 1000)</f>
        <v>-1</v>
      </c>
      <c r="T122">
        <f t="shared" si="8"/>
        <v>84</v>
      </c>
      <c r="U122">
        <f t="shared" si="9"/>
        <v>-3</v>
      </c>
    </row>
    <row r="123" spans="1:21" x14ac:dyDescent="0.2">
      <c r="A123" t="str">
        <f>'30 družstiev Preteky č. 1'!L61</f>
        <v>P</v>
      </c>
      <c r="B123">
        <f>'30 družstiev Preteky č. 1'!N62</f>
        <v>28</v>
      </c>
      <c r="C123">
        <f>'30 družstiev Preteky č. 1'!M62</f>
        <v>-1</v>
      </c>
      <c r="L123" t="str">
        <f t="shared" si="5"/>
        <v>P</v>
      </c>
      <c r="M123">
        <f t="shared" si="6"/>
        <v>28</v>
      </c>
      <c r="N123">
        <f t="shared" si="7"/>
        <v>-1</v>
      </c>
      <c r="O123">
        <f>IFERROR(VLOOKUP($L123,'Data Pretek2'!$A$5:$C$124,COLUMN('Data Pretek2'!$B$5:$B$124),0), 1000)</f>
        <v>28</v>
      </c>
      <c r="P123">
        <f>IFERROR(VLOOKUP($L123,'Data Pretek2'!$A$5:$C$124,COLUMN('Data Pretek2'!$C$5:$C$124),0), 1000)</f>
        <v>-1</v>
      </c>
      <c r="Q123">
        <f>IFERROR(VLOOKUP($L123,'Data Pretek3'!$A$5:$C$124,COLUMN('Data Pretek2'!$B$5:$B$124),0), 1000)</f>
        <v>28</v>
      </c>
      <c r="R123">
        <f>IFERROR(VLOOKUP($L123,'Data Pretek3'!$A$5:$C$124,COLUMN('Data Pretek2'!$C$5:$C$124),0), 1000)</f>
        <v>-1</v>
      </c>
      <c r="T123">
        <f t="shared" si="8"/>
        <v>84</v>
      </c>
      <c r="U123">
        <f t="shared" si="9"/>
        <v>-3</v>
      </c>
    </row>
    <row r="124" spans="1:21" x14ac:dyDescent="0.2">
      <c r="A124" t="str">
        <f>'30 družstiev Preteky č. 1'!L63</f>
        <v>U</v>
      </c>
      <c r="B124">
        <f>'30 družstiev Preteky č. 1'!N64</f>
        <v>28</v>
      </c>
      <c r="C124">
        <f>'30 družstiev Preteky č. 1'!M64</f>
        <v>-1</v>
      </c>
      <c r="L124" t="str">
        <f t="shared" si="5"/>
        <v>U</v>
      </c>
      <c r="M124">
        <f t="shared" si="6"/>
        <v>28</v>
      </c>
      <c r="N124">
        <f t="shared" si="7"/>
        <v>-1</v>
      </c>
      <c r="O124">
        <f>IFERROR(VLOOKUP($L124,'Data Pretek2'!$A$5:$C$124,COLUMN('Data Pretek2'!$B$5:$B$124),0), 1000)</f>
        <v>28</v>
      </c>
      <c r="P124">
        <f>IFERROR(VLOOKUP($L124,'Data Pretek2'!$A$5:$C$124,COLUMN('Data Pretek2'!$C$5:$C$124),0), 1000)</f>
        <v>-1</v>
      </c>
      <c r="Q124">
        <f>IFERROR(VLOOKUP($L124,'Data Pretek3'!$A$5:$C$124,COLUMN('Data Pretek2'!$B$5:$B$124),0), 1000)</f>
        <v>28</v>
      </c>
      <c r="R124">
        <f>IFERROR(VLOOKUP($L124,'Data Pretek3'!$A$5:$C$124,COLUMN('Data Pretek2'!$C$5:$C$124),0), 1000)</f>
        <v>-1</v>
      </c>
      <c r="T124">
        <f t="shared" si="8"/>
        <v>84</v>
      </c>
      <c r="U124">
        <f t="shared" si="9"/>
        <v>-3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5:C124"/>
  <sheetViews>
    <sheetView topLeftCell="A52" workbookViewId="0">
      <selection activeCell="B124" sqref="B124"/>
    </sheetView>
  </sheetViews>
  <sheetFormatPr defaultRowHeight="12.75" x14ac:dyDescent="0.2"/>
  <cols>
    <col min="1" max="1" width="17.7109375" bestFit="1" customWidth="1"/>
    <col min="2" max="2" width="4.7109375" customWidth="1"/>
    <col min="3" max="3" width="5" bestFit="1" customWidth="1"/>
  </cols>
  <sheetData>
    <row r="5" spans="1:3" x14ac:dyDescent="0.2">
      <c r="A5" t="str">
        <f>'30 Preteky č.2'!C5</f>
        <v>Galgóci Miloš</v>
      </c>
      <c r="B5">
        <f>'30 Preteky č.2'!E6</f>
        <v>12</v>
      </c>
      <c r="C5">
        <f>'30 Preteky č.2'!D6</f>
        <v>6500</v>
      </c>
    </row>
    <row r="6" spans="1:3" x14ac:dyDescent="0.2">
      <c r="A6" t="str">
        <f>'30 Preteky č.2'!C7</f>
        <v>Hason Marián</v>
      </c>
      <c r="B6">
        <f>'30 Preteky č.2'!E8</f>
        <v>6.5</v>
      </c>
      <c r="C6">
        <f>'30 Preteky č.2'!D8</f>
        <v>12100</v>
      </c>
    </row>
    <row r="7" spans="1:3" x14ac:dyDescent="0.2">
      <c r="A7" t="str">
        <f>'30 Preteky č.2'!C9</f>
        <v>Gergel Marek</v>
      </c>
      <c r="B7">
        <f>'30 Preteky č.2'!E10</f>
        <v>3</v>
      </c>
      <c r="C7">
        <f>'30 Preteky č.2'!D10</f>
        <v>13820</v>
      </c>
    </row>
    <row r="8" spans="1:3" x14ac:dyDescent="0.2">
      <c r="A8" t="str">
        <f>'30 Preteky č.2'!C11</f>
        <v>Machata Peter</v>
      </c>
      <c r="B8">
        <f>'30 Preteky č.2'!E12</f>
        <v>7</v>
      </c>
      <c r="C8">
        <f>'30 Preteky č.2'!D12</f>
        <v>9160</v>
      </c>
    </row>
    <row r="9" spans="1:3" x14ac:dyDescent="0.2">
      <c r="A9" t="str">
        <f>'30 Preteky č.2'!C13</f>
        <v>Haššo Martin</v>
      </c>
      <c r="B9">
        <f>'30 Preteky č.2'!E14</f>
        <v>5</v>
      </c>
      <c r="C9">
        <f>'30 Preteky č.2'!D14</f>
        <v>12540</v>
      </c>
    </row>
    <row r="10" spans="1:3" x14ac:dyDescent="0.2">
      <c r="A10" t="str">
        <f>'30 Preteky č.2'!C15</f>
        <v>Milošovič Martin</v>
      </c>
      <c r="B10">
        <f>'30 Preteky č.2'!E16</f>
        <v>3</v>
      </c>
      <c r="C10">
        <f>'30 Preteky č.2'!D16</f>
        <v>13580</v>
      </c>
    </row>
    <row r="11" spans="1:3" x14ac:dyDescent="0.2">
      <c r="A11" t="str">
        <f>'30 Preteky č.2'!C17</f>
        <v>Gajdošík Rudolf</v>
      </c>
      <c r="B11">
        <f>'30 Preteky č.2'!E18</f>
        <v>5</v>
      </c>
      <c r="C11">
        <f>'30 Preteky č.2'!D18</f>
        <v>11340</v>
      </c>
    </row>
    <row r="12" spans="1:3" x14ac:dyDescent="0.2">
      <c r="A12" t="str">
        <f>'30 Preteky č.2'!C19</f>
        <v>Mindák Tomáš</v>
      </c>
      <c r="B12">
        <f>'30 Preteky č.2'!E20</f>
        <v>1</v>
      </c>
      <c r="C12">
        <f>'30 Preteky č.2'!D20</f>
        <v>15740</v>
      </c>
    </row>
    <row r="13" spans="1:3" x14ac:dyDescent="0.2">
      <c r="A13" t="str">
        <f>'30 Preteky č.2'!C21</f>
        <v>Szabó Ladislav</v>
      </c>
      <c r="B13">
        <f>'30 Preteky č.2'!E22</f>
        <v>6.5</v>
      </c>
      <c r="C13">
        <f>'30 Preteky č.2'!D22</f>
        <v>12100</v>
      </c>
    </row>
    <row r="14" spans="1:3" x14ac:dyDescent="0.2">
      <c r="A14" t="str">
        <f>'30 Preteky č.2'!C23</f>
        <v>Hirjak Peter</v>
      </c>
      <c r="B14">
        <f>'30 Preteky č.2'!E24</f>
        <v>4</v>
      </c>
      <c r="C14">
        <f>'30 Preteky č.2'!D24</f>
        <v>12480</v>
      </c>
    </row>
    <row r="15" spans="1:3" x14ac:dyDescent="0.2">
      <c r="A15" t="str">
        <f>'30 Preteky č.2'!C25</f>
        <v>Bögi Patrik</v>
      </c>
      <c r="B15">
        <f>'30 Preteky č.2'!E26</f>
        <v>6</v>
      </c>
      <c r="C15">
        <f>'30 Preteky č.2'!D26</f>
        <v>9460</v>
      </c>
    </row>
    <row r="16" spans="1:3" x14ac:dyDescent="0.2">
      <c r="A16" t="str">
        <f>'30 Preteky č.2'!C27</f>
        <v>Tóth Tibor</v>
      </c>
      <c r="B16">
        <f>'30 Preteky č.2'!E28</f>
        <v>12</v>
      </c>
      <c r="C16">
        <f>'30 Preteky č.2'!D28</f>
        <v>7240</v>
      </c>
    </row>
    <row r="17" spans="1:3" x14ac:dyDescent="0.2">
      <c r="A17" t="str">
        <f>'30 Preteky č.2'!C29</f>
        <v>Škovran Róbert</v>
      </c>
      <c r="B17">
        <f>'30 Preteky č.2'!E30</f>
        <v>11</v>
      </c>
      <c r="C17">
        <f>'30 Preteky č.2'!D30</f>
        <v>7360</v>
      </c>
    </row>
    <row r="18" spans="1:3" x14ac:dyDescent="0.2">
      <c r="A18" t="str">
        <f>'30 Preteky č.2'!C31</f>
        <v>Jusinko Štefan</v>
      </c>
      <c r="B18">
        <f>'30 Preteky č.2'!E32</f>
        <v>8</v>
      </c>
      <c r="C18">
        <f>'30 Preteky č.2'!D32</f>
        <v>11840</v>
      </c>
    </row>
    <row r="19" spans="1:3" x14ac:dyDescent="0.2">
      <c r="A19" t="str">
        <f>'30 Preteky č.2'!C33</f>
        <v>Matula Pavol</v>
      </c>
      <c r="B19">
        <f>'30 Preteky č.2'!E34</f>
        <v>13</v>
      </c>
      <c r="C19">
        <f>'30 Preteky č.2'!D34</f>
        <v>6100</v>
      </c>
    </row>
    <row r="20" spans="1:3" x14ac:dyDescent="0.2">
      <c r="A20" t="str">
        <f>'30 Preteky č.2'!C35</f>
        <v>Korman Patrik</v>
      </c>
      <c r="B20">
        <f>'30 Preteky č.2'!E36</f>
        <v>13</v>
      </c>
      <c r="C20">
        <f>'30 Preteky č.2'!D36</f>
        <v>5620</v>
      </c>
    </row>
    <row r="21" spans="1:3" x14ac:dyDescent="0.2">
      <c r="A21" t="str">
        <f>'30 Preteky č.2'!C37</f>
        <v>Koleno Peter</v>
      </c>
      <c r="B21">
        <f>'30 Preteky č.2'!E38</f>
        <v>8</v>
      </c>
      <c r="C21">
        <f>'30 Preteky č.2'!D38</f>
        <v>8140</v>
      </c>
    </row>
    <row r="22" spans="1:3" x14ac:dyDescent="0.2">
      <c r="A22" t="str">
        <f>'30 Preteky č.2'!C39</f>
        <v>Hodek Oto</v>
      </c>
      <c r="B22">
        <f>'30 Preteky č.2'!E40</f>
        <v>9</v>
      </c>
      <c r="C22">
        <f>'30 Preteky č.2'!D40</f>
        <v>7920</v>
      </c>
    </row>
    <row r="23" spans="1:3" x14ac:dyDescent="0.2">
      <c r="A23" t="str">
        <f>'30 Preteky č.2'!C41</f>
        <v>Slamka Marek</v>
      </c>
      <c r="B23">
        <f>'30 Preteky č.2'!E42</f>
        <v>1</v>
      </c>
      <c r="C23">
        <f>'30 Preteky č.2'!D42</f>
        <v>15920</v>
      </c>
    </row>
    <row r="24" spans="1:3" x14ac:dyDescent="0.2">
      <c r="A24" t="str">
        <f>'30 Preteky č.2'!C43</f>
        <v>Chandoga Peter</v>
      </c>
      <c r="B24">
        <f>'30 Preteky č.2'!E44</f>
        <v>10</v>
      </c>
      <c r="C24">
        <f>'30 Preteky č.2'!D44</f>
        <v>8840</v>
      </c>
    </row>
    <row r="25" spans="1:3" x14ac:dyDescent="0.2">
      <c r="A25" t="str">
        <f>'30 Preteky č.2'!C45</f>
        <v>Perbecký Ivan</v>
      </c>
      <c r="B25">
        <f>'30 Preteky č.2'!E46</f>
        <v>2</v>
      </c>
      <c r="C25">
        <f>'30 Preteky č.2'!D46</f>
        <v>15620</v>
      </c>
    </row>
    <row r="26" spans="1:3" x14ac:dyDescent="0.2">
      <c r="A26" t="str">
        <f>'30 Preteky č.2'!C47</f>
        <v>Szilvási Szilárd</v>
      </c>
      <c r="B26">
        <f>'30 Preteky č.2'!E48</f>
        <v>9</v>
      </c>
      <c r="C26">
        <f>'30 Preteky č.2'!D48</f>
        <v>10180</v>
      </c>
    </row>
    <row r="27" spans="1:3" x14ac:dyDescent="0.2">
      <c r="A27" t="str">
        <f>'30 Preteky č.2'!C49</f>
        <v>Hossú Tamás</v>
      </c>
      <c r="B27">
        <f>'30 Preteky č.2'!E50</f>
        <v>10</v>
      </c>
      <c r="C27">
        <f>'30 Preteky č.2'!D50</f>
        <v>7580</v>
      </c>
    </row>
    <row r="28" spans="1:3" x14ac:dyDescent="0.2">
      <c r="A28" t="str">
        <f>'30 Preteky č.2'!C51</f>
        <v>Konopásek Josef</v>
      </c>
      <c r="B28">
        <f>'30 Preteky č.2'!E52</f>
        <v>2</v>
      </c>
      <c r="C28">
        <f>'30 Preteky č.2'!D52</f>
        <v>15500</v>
      </c>
    </row>
    <row r="29" spans="1:3" x14ac:dyDescent="0.2">
      <c r="A29" t="str">
        <f>'30 Preteky č.2'!C53</f>
        <v>Teszár Gergely</v>
      </c>
      <c r="B29">
        <f>'30 Preteky č.2'!E54</f>
        <v>11</v>
      </c>
      <c r="C29">
        <f>'30 Preteky č.2'!D54</f>
        <v>8100</v>
      </c>
    </row>
    <row r="30" spans="1:3" x14ac:dyDescent="0.2">
      <c r="A30" t="str">
        <f>'30 Preteky č.2'!C55</f>
        <v>A</v>
      </c>
      <c r="B30">
        <f>'30 Preteky č.2'!E56</f>
        <v>28</v>
      </c>
      <c r="C30">
        <f>'30 Preteky č.2'!D56</f>
        <v>-1</v>
      </c>
    </row>
    <row r="31" spans="1:3" x14ac:dyDescent="0.2">
      <c r="A31" t="str">
        <f>'30 Preteky č.2'!C57</f>
        <v>E</v>
      </c>
      <c r="B31">
        <f>'30 Preteky č.2'!E58</f>
        <v>28</v>
      </c>
      <c r="C31">
        <f>'30 Preteky č.2'!D58</f>
        <v>-1</v>
      </c>
    </row>
    <row r="32" spans="1:3" x14ac:dyDescent="0.2">
      <c r="A32" t="str">
        <f>'30 Preteky č.2'!C59</f>
        <v>I</v>
      </c>
      <c r="B32">
        <f>'30 Preteky č.2'!E60</f>
        <v>28</v>
      </c>
      <c r="C32">
        <f>'30 Preteky č.2'!D60</f>
        <v>-1</v>
      </c>
    </row>
    <row r="33" spans="1:3" x14ac:dyDescent="0.2">
      <c r="A33" t="str">
        <f>'30 Preteky č.2'!C61</f>
        <v>M</v>
      </c>
      <c r="B33">
        <f>'30 Preteky č.2'!E62</f>
        <v>28</v>
      </c>
      <c r="C33">
        <f>'30 Preteky č.2'!D62</f>
        <v>-1</v>
      </c>
    </row>
    <row r="34" spans="1:3" x14ac:dyDescent="0.2">
      <c r="A34" t="str">
        <f>'30 Preteky č.2'!C63</f>
        <v>R</v>
      </c>
      <c r="B34">
        <f>'30 Preteky č.2'!E58</f>
        <v>28</v>
      </c>
      <c r="C34">
        <f>'30 Preteky č.2'!D64</f>
        <v>-1</v>
      </c>
    </row>
    <row r="35" spans="1:3" x14ac:dyDescent="0.2">
      <c r="A35" t="str">
        <f>'30 Preteky č.2'!F5</f>
        <v>Černák Peter</v>
      </c>
      <c r="B35">
        <f>'30 Preteky č.2'!H6</f>
        <v>2</v>
      </c>
      <c r="C35">
        <f>'30 Preteky č.2'!G6</f>
        <v>16800</v>
      </c>
    </row>
    <row r="36" spans="1:3" x14ac:dyDescent="0.2">
      <c r="A36" t="str">
        <f>'30 Preteky č.2'!F7</f>
        <v>Divéky Jozef</v>
      </c>
      <c r="B36">
        <f>'30 Preteky č.2'!H8</f>
        <v>6</v>
      </c>
      <c r="C36">
        <f>'30 Preteky č.2'!G8</f>
        <v>10520</v>
      </c>
    </row>
    <row r="37" spans="1:3" x14ac:dyDescent="0.2">
      <c r="A37" t="str">
        <f>'30 Preteky č.2'!F9</f>
        <v>Soóky Dominik</v>
      </c>
      <c r="B37">
        <f>'30 Preteky č.2'!H10</f>
        <v>11</v>
      </c>
      <c r="C37">
        <f>'30 Preteky č.2'!G10</f>
        <v>8310</v>
      </c>
    </row>
    <row r="38" spans="1:3" x14ac:dyDescent="0.2">
      <c r="A38" t="str">
        <f>'30 Preteky č.2'!F11</f>
        <v>Šabata Jakub</v>
      </c>
      <c r="B38">
        <f>'30 Preteky č.2'!H12</f>
        <v>3</v>
      </c>
      <c r="C38">
        <f>'30 Preteky č.2'!G12</f>
        <v>16710</v>
      </c>
    </row>
    <row r="39" spans="1:3" x14ac:dyDescent="0.2">
      <c r="A39" t="str">
        <f>'30 Preteky č.2'!F13</f>
        <v>Haššo Jaroslav</v>
      </c>
      <c r="B39">
        <f>'30 Preteky č.2'!H14</f>
        <v>4</v>
      </c>
      <c r="C39">
        <f>'30 Preteky č.2'!G14</f>
        <v>12210</v>
      </c>
    </row>
    <row r="40" spans="1:3" x14ac:dyDescent="0.2">
      <c r="A40" t="str">
        <f>'30 Preteky č.2'!F15</f>
        <v>Bartakovics Richard</v>
      </c>
      <c r="B40">
        <f>'30 Preteky č.2'!H16</f>
        <v>10</v>
      </c>
      <c r="C40">
        <f>'30 Preteky č.2'!G16</f>
        <v>9340</v>
      </c>
    </row>
    <row r="41" spans="1:3" x14ac:dyDescent="0.2">
      <c r="A41" t="str">
        <f>'30 Preteky č.2'!F17</f>
        <v>Púčik Jozef</v>
      </c>
      <c r="B41">
        <f>'30 Preteky č.2'!H18</f>
        <v>5</v>
      </c>
      <c r="C41">
        <f>'30 Preteky č.2'!G18</f>
        <v>12030</v>
      </c>
    </row>
    <row r="42" spans="1:3" x14ac:dyDescent="0.2">
      <c r="A42" t="str">
        <f>'30 Preteky č.2'!F19</f>
        <v>Rovenský Denis</v>
      </c>
      <c r="B42">
        <f>'30 Preteky č.2'!H20</f>
        <v>1</v>
      </c>
      <c r="C42">
        <f>'30 Preteky č.2'!G20</f>
        <v>21250</v>
      </c>
    </row>
    <row r="43" spans="1:3" x14ac:dyDescent="0.2">
      <c r="A43" t="str">
        <f>'30 Preteky č.2'!F21</f>
        <v>Horváth Oszkár</v>
      </c>
      <c r="B43">
        <f>'30 Preteky č.2'!H22</f>
        <v>3</v>
      </c>
      <c r="C43">
        <f>'30 Preteky č.2'!G22</f>
        <v>12990</v>
      </c>
    </row>
    <row r="44" spans="1:3" x14ac:dyDescent="0.2">
      <c r="A44" t="str">
        <f>'30 Preteky č.2'!F23</f>
        <v>Beniš Peter</v>
      </c>
      <c r="B44">
        <f>'30 Preteky č.2'!H24</f>
        <v>9</v>
      </c>
      <c r="C44">
        <f>'30 Preteky č.2'!G24</f>
        <v>9820</v>
      </c>
    </row>
    <row r="45" spans="1:3" x14ac:dyDescent="0.2">
      <c r="A45" t="str">
        <f>'30 Preteky č.2'!F25</f>
        <v>Sárai Štefan</v>
      </c>
      <c r="B45">
        <f>'30 Preteky č.2'!H26</f>
        <v>7</v>
      </c>
      <c r="C45">
        <f>'30 Preteky č.2'!G26</f>
        <v>10400</v>
      </c>
    </row>
    <row r="46" spans="1:3" x14ac:dyDescent="0.2">
      <c r="A46" t="str">
        <f>'30 Preteky č.2'!F27</f>
        <v>Garay Kristof</v>
      </c>
      <c r="B46">
        <f>'30 Preteky č.2'!H28</f>
        <v>10</v>
      </c>
      <c r="C46">
        <f>'30 Preteky č.2'!G28</f>
        <v>8220</v>
      </c>
    </row>
    <row r="47" spans="1:3" x14ac:dyDescent="0.2">
      <c r="A47" t="str">
        <f>'30 Preteky č.2'!F29</f>
        <v>Breuer Richard</v>
      </c>
      <c r="B47">
        <f>'30 Preteky č.2'!H30</f>
        <v>12</v>
      </c>
      <c r="C47">
        <f>'30 Preteky č.2'!G30</f>
        <v>5710</v>
      </c>
    </row>
    <row r="48" spans="1:3" x14ac:dyDescent="0.2">
      <c r="A48" t="str">
        <f>'30 Preteky č.2'!F31</f>
        <v>Mórocz Peter</v>
      </c>
      <c r="B48">
        <f>'30 Preteky č.2'!H32</f>
        <v>8</v>
      </c>
      <c r="C48">
        <f>'30 Preteky č.2'!G32</f>
        <v>10180</v>
      </c>
    </row>
    <row r="49" spans="1:3" x14ac:dyDescent="0.2">
      <c r="A49" t="str">
        <f>'30 Preteky č.2'!F33</f>
        <v>Palinkáš Milan</v>
      </c>
      <c r="B49">
        <f>'30 Preteky č.2'!H34</f>
        <v>1</v>
      </c>
      <c r="C49">
        <f>'30 Preteky č.2'!G34</f>
        <v>15070</v>
      </c>
    </row>
    <row r="50" spans="1:3" x14ac:dyDescent="0.2">
      <c r="A50" t="str">
        <f>'30 Preteky č.2'!F35</f>
        <v>Hikkel Imrich</v>
      </c>
      <c r="B50">
        <f>'30 Preteky č.2'!H36</f>
        <v>13</v>
      </c>
      <c r="C50">
        <f>'30 Preteky č.2'!G36</f>
        <v>5400</v>
      </c>
    </row>
    <row r="51" spans="1:3" x14ac:dyDescent="0.2">
      <c r="A51" t="str">
        <f>'30 Preteky č.2'!F37</f>
        <v>Kurcsik Attila</v>
      </c>
      <c r="B51">
        <f>'30 Preteky č.2'!H38</f>
        <v>9</v>
      </c>
      <c r="C51">
        <f>'30 Preteky č.2'!G38</f>
        <v>8260</v>
      </c>
    </row>
    <row r="52" spans="1:3" x14ac:dyDescent="0.2">
      <c r="A52" t="str">
        <f>'30 Preteky č.2'!F39</f>
        <v>Beke Zoltán</v>
      </c>
      <c r="B52">
        <f>'30 Preteky č.2'!H40</f>
        <v>8</v>
      </c>
      <c r="C52">
        <f>'30 Preteky č.2'!G40</f>
        <v>10040</v>
      </c>
    </row>
    <row r="53" spans="1:3" x14ac:dyDescent="0.2">
      <c r="A53" t="str">
        <f>'30 Preteky č.2'!F41</f>
        <v>Slamka Erik</v>
      </c>
      <c r="B53">
        <f>'30 Preteky č.2'!H42</f>
        <v>4</v>
      </c>
      <c r="C53">
        <f>'30 Preteky č.2'!G42</f>
        <v>16550</v>
      </c>
    </row>
    <row r="54" spans="1:3" x14ac:dyDescent="0.2">
      <c r="A54" t="str">
        <f>'30 Preteky č.2'!F43</f>
        <v>Buchan Matej</v>
      </c>
      <c r="B54">
        <f>'30 Preteky č.2'!H44</f>
        <v>13</v>
      </c>
      <c r="C54">
        <f>'30 Preteky č.2'!G44</f>
        <v>4450</v>
      </c>
    </row>
    <row r="55" spans="1:3" x14ac:dyDescent="0.2">
      <c r="A55" t="str">
        <f>'30 Preteky č.2'!F45</f>
        <v>Polák Karol</v>
      </c>
      <c r="B55">
        <f>'30 Preteky č.2'!H46</f>
        <v>11</v>
      </c>
      <c r="C55">
        <f>'30 Preteky č.2'!G46</f>
        <v>6590</v>
      </c>
    </row>
    <row r="56" spans="1:3" x14ac:dyDescent="0.2">
      <c r="A56" t="str">
        <f>'30 Preteky č.2'!F47</f>
        <v>Kasan Andrej</v>
      </c>
      <c r="B56">
        <f>'30 Preteky č.2'!H48</f>
        <v>12</v>
      </c>
      <c r="C56">
        <f>'30 Preteky č.2'!G48</f>
        <v>6280</v>
      </c>
    </row>
    <row r="57" spans="1:3" x14ac:dyDescent="0.2">
      <c r="A57" t="str">
        <f>'30 Preteky č.2'!F49</f>
        <v>Gyurkovits Jozef</v>
      </c>
      <c r="B57">
        <f>'30 Preteky č.2'!H50</f>
        <v>6</v>
      </c>
      <c r="C57">
        <f>'30 Preteky č.2'!G50</f>
        <v>11740</v>
      </c>
    </row>
    <row r="58" spans="1:3" x14ac:dyDescent="0.2">
      <c r="A58" t="str">
        <f>'30 Preteky č.2'!F51</f>
        <v>Pavelka Roman st</v>
      </c>
      <c r="B58">
        <f>'30 Preteky č.2'!H52</f>
        <v>2</v>
      </c>
      <c r="C58">
        <f>'30 Preteky č.2'!G52</f>
        <v>13740</v>
      </c>
    </row>
    <row r="59" spans="1:3" x14ac:dyDescent="0.2">
      <c r="A59" t="str">
        <f>'30 Preteky č.2'!F53</f>
        <v>Šulci Marián</v>
      </c>
      <c r="B59">
        <f>'30 Preteky č.2'!H54</f>
        <v>5</v>
      </c>
      <c r="C59">
        <f>'30 Preteky č.2'!G54</f>
        <v>12390</v>
      </c>
    </row>
    <row r="60" spans="1:3" x14ac:dyDescent="0.2">
      <c r="A60" t="str">
        <f>'30 Preteky č.2'!F55</f>
        <v>B</v>
      </c>
      <c r="B60">
        <f>'30 Preteky č.2'!H56</f>
        <v>28</v>
      </c>
      <c r="C60">
        <f>'30 Preteky č.2'!G56</f>
        <v>-1</v>
      </c>
    </row>
    <row r="61" spans="1:3" x14ac:dyDescent="0.2">
      <c r="A61" t="str">
        <f>'30 Preteky č.2'!F57</f>
        <v>H</v>
      </c>
      <c r="B61">
        <f>'30 Preteky č.2'!H58</f>
        <v>28</v>
      </c>
      <c r="C61">
        <f>'30 Preteky č.2'!G58</f>
        <v>-1</v>
      </c>
    </row>
    <row r="62" spans="1:3" x14ac:dyDescent="0.2">
      <c r="A62" t="str">
        <f>'30 Preteky č.2'!F59</f>
        <v>J</v>
      </c>
      <c r="B62">
        <f>'30 Preteky č.2'!H60</f>
        <v>28</v>
      </c>
      <c r="C62">
        <f>'30 Preteky č.2'!G60</f>
        <v>-1</v>
      </c>
    </row>
    <row r="63" spans="1:3" x14ac:dyDescent="0.2">
      <c r="A63" t="str">
        <f>'30 Preteky č.2'!F61</f>
        <v>N</v>
      </c>
      <c r="B63">
        <f>'30 Preteky č.2'!H62</f>
        <v>28</v>
      </c>
      <c r="C63">
        <f>'30 Preteky č.2'!G62</f>
        <v>-1</v>
      </c>
    </row>
    <row r="64" spans="1:3" x14ac:dyDescent="0.2">
      <c r="A64" t="str">
        <f>'30 Preteky č.2'!F63</f>
        <v>S</v>
      </c>
      <c r="B64">
        <f>'30 Preteky č.2'!H64</f>
        <v>28</v>
      </c>
      <c r="C64">
        <f>'30 Preteky č.2'!G64</f>
        <v>-1</v>
      </c>
    </row>
    <row r="65" spans="1:3" x14ac:dyDescent="0.2">
      <c r="A65" t="str">
        <f>'30 Preteky č.2'!I5</f>
        <v>Hašuk Peter</v>
      </c>
      <c r="B65">
        <f>'30 Preteky č.2'!K6</f>
        <v>5</v>
      </c>
      <c r="C65">
        <f>'30 Preteky č.2'!J6</f>
        <v>9690</v>
      </c>
    </row>
    <row r="66" spans="1:3" x14ac:dyDescent="0.2">
      <c r="A66" t="str">
        <f>'30 Preteky č.2'!I7</f>
        <v>Hojstrič Vladimír</v>
      </c>
      <c r="B66">
        <f>'30 Preteky č.2'!K8</f>
        <v>13</v>
      </c>
      <c r="C66">
        <f>'30 Preteky č.2'!J8</f>
        <v>3850</v>
      </c>
    </row>
    <row r="67" spans="1:3" x14ac:dyDescent="0.2">
      <c r="A67" t="str">
        <f>'30 Preteky č.2'!I9</f>
        <v>Almási Tibor</v>
      </c>
      <c r="B67">
        <f>'30 Preteky č.2'!K10</f>
        <v>1</v>
      </c>
      <c r="C67">
        <f>'30 Preteky č.2'!J10</f>
        <v>11180</v>
      </c>
    </row>
    <row r="68" spans="1:3" x14ac:dyDescent="0.2">
      <c r="A68" t="str">
        <f>'30 Preteky č.2'!I11</f>
        <v>Janečka Martin</v>
      </c>
      <c r="B68">
        <f>'30 Preteky č.2'!K12</f>
        <v>8</v>
      </c>
      <c r="C68">
        <f>'30 Preteky č.2'!J12</f>
        <v>9370</v>
      </c>
    </row>
    <row r="69" spans="1:3" x14ac:dyDescent="0.2">
      <c r="A69" t="str">
        <f>'30 Preteky č.2'!I13</f>
        <v>Kriška Branislav</v>
      </c>
      <c r="B69">
        <f>'30 Preteky č.2'!K14</f>
        <v>10</v>
      </c>
      <c r="C69">
        <f>'30 Preteky č.2'!J14</f>
        <v>8120</v>
      </c>
    </row>
    <row r="70" spans="1:3" x14ac:dyDescent="0.2">
      <c r="A70" t="str">
        <f>'30 Preteky č.2'!I15</f>
        <v>Vanya József</v>
      </c>
      <c r="B70">
        <f>'30 Preteky č.2'!K16</f>
        <v>12</v>
      </c>
      <c r="C70">
        <f>'30 Preteky č.2'!J16</f>
        <v>4510</v>
      </c>
    </row>
    <row r="71" spans="1:3" x14ac:dyDescent="0.2">
      <c r="A71" t="str">
        <f>'30 Preteky č.2'!I17</f>
        <v>Kosmeľ Miroslav</v>
      </c>
      <c r="B71">
        <f>'30 Preteky č.2'!K18</f>
        <v>3</v>
      </c>
      <c r="C71">
        <f>'30 Preteky č.2'!J18</f>
        <v>6920</v>
      </c>
    </row>
    <row r="72" spans="1:3" x14ac:dyDescent="0.2">
      <c r="A72" t="str">
        <f>'30 Preteky č.2'!I19</f>
        <v>Šimko Jozef</v>
      </c>
      <c r="B72">
        <f>'30 Preteky č.2'!K20</f>
        <v>9</v>
      </c>
      <c r="C72">
        <f>'30 Preteky č.2'!J20</f>
        <v>8130</v>
      </c>
    </row>
    <row r="73" spans="1:3" x14ac:dyDescent="0.2">
      <c r="A73" t="str">
        <f>'30 Preteky č.2'!I21</f>
        <v>Kiss Rudolf</v>
      </c>
      <c r="B73">
        <f>'30 Preteky č.2'!K22</f>
        <v>7</v>
      </c>
      <c r="C73">
        <f>'30 Preteky č.2'!J22</f>
        <v>5600</v>
      </c>
    </row>
    <row r="74" spans="1:3" x14ac:dyDescent="0.2">
      <c r="A74" t="str">
        <f>'30 Preteky č.2'!I23</f>
        <v>Ninčák Martin</v>
      </c>
      <c r="B74">
        <f>'30 Preteky č.2'!K24</f>
        <v>9</v>
      </c>
      <c r="C74">
        <f>'30 Preteky č.2'!J24</f>
        <v>5220</v>
      </c>
    </row>
    <row r="75" spans="1:3" x14ac:dyDescent="0.2">
      <c r="A75" t="str">
        <f>'30 Preteky č.2'!I25</f>
        <v>Czajlík Karol</v>
      </c>
      <c r="B75">
        <f>'30 Preteky č.2'!K26</f>
        <v>4</v>
      </c>
      <c r="C75">
        <f>'30 Preteky č.2'!J26</f>
        <v>10070</v>
      </c>
    </row>
    <row r="76" spans="1:3" x14ac:dyDescent="0.2">
      <c r="A76" t="str">
        <f>'30 Preteky č.2'!I27</f>
        <v>Juhász Zoltán</v>
      </c>
      <c r="B76">
        <f>'30 Preteky č.2'!K28</f>
        <v>6</v>
      </c>
      <c r="C76">
        <f>'30 Preteky č.2'!J28</f>
        <v>5750</v>
      </c>
    </row>
    <row r="77" spans="1:3" x14ac:dyDescent="0.2">
      <c r="A77" t="str">
        <f>'30 Preteky č.2'!I29</f>
        <v>Molnár Patrik</v>
      </c>
      <c r="B77">
        <f>'30 Preteky č.2'!K30</f>
        <v>8</v>
      </c>
      <c r="C77">
        <f>'30 Preteky č.2'!J30</f>
        <v>5550</v>
      </c>
    </row>
    <row r="78" spans="1:3" x14ac:dyDescent="0.2">
      <c r="A78" t="str">
        <f>'30 Preteky č.2'!I31</f>
        <v>Šrámek Maroš</v>
      </c>
      <c r="B78">
        <f>'30 Preteky č.2'!K32</f>
        <v>6</v>
      </c>
      <c r="C78">
        <f>'30 Preteky č.2'!J32</f>
        <v>9560</v>
      </c>
    </row>
    <row r="79" spans="1:3" x14ac:dyDescent="0.2">
      <c r="A79" t="str">
        <f>'30 Preteky č.2'!I33</f>
        <v>Dóka Pavol</v>
      </c>
      <c r="B79">
        <f>'30 Preteky č.2'!K34</f>
        <v>14</v>
      </c>
      <c r="C79">
        <f>'30 Preteky č.2'!J34</f>
        <v>0</v>
      </c>
    </row>
    <row r="80" spans="1:3" x14ac:dyDescent="0.2">
      <c r="A80" t="str">
        <f>'30 Preteky č.2'!I35</f>
        <v>Karvaš Kamil</v>
      </c>
      <c r="B80">
        <f>'30 Preteky č.2'!K36</f>
        <v>2</v>
      </c>
      <c r="C80">
        <f>'30 Preteky č.2'!J36</f>
        <v>8590</v>
      </c>
    </row>
    <row r="81" spans="1:3" x14ac:dyDescent="0.2">
      <c r="A81" t="str">
        <f>'30 Preteky č.2'!I37</f>
        <v>Póda András</v>
      </c>
      <c r="B81">
        <f>'30 Preteky č.2'!K38</f>
        <v>3</v>
      </c>
      <c r="C81">
        <f>'30 Preteky č.2'!J38</f>
        <v>10120</v>
      </c>
    </row>
    <row r="82" spans="1:3" x14ac:dyDescent="0.2">
      <c r="A82" t="str">
        <f>'30 Preteky č.2'!I39</f>
        <v>Paksi Nick</v>
      </c>
      <c r="B82">
        <f>'30 Preteky č.2'!K40</f>
        <v>2</v>
      </c>
      <c r="C82">
        <f>'30 Preteky č.2'!J40</f>
        <v>10220</v>
      </c>
    </row>
    <row r="83" spans="1:3" x14ac:dyDescent="0.2">
      <c r="A83" t="str">
        <f>'30 Preteky č.2'!I41</f>
        <v>Jamborek Tomáš</v>
      </c>
      <c r="B83">
        <f>'30 Preteky č.2'!K42</f>
        <v>1</v>
      </c>
      <c r="C83">
        <f>'30 Preteky č.2'!J42</f>
        <v>11800</v>
      </c>
    </row>
    <row r="84" spans="1:3" x14ac:dyDescent="0.2">
      <c r="A84" t="str">
        <f>'30 Preteky č.2'!I43</f>
        <v>Križan Martin</v>
      </c>
      <c r="B84">
        <f>'30 Preteky č.2'!K44</f>
        <v>4</v>
      </c>
      <c r="C84">
        <f>'30 Preteky č.2'!J44</f>
        <v>6660</v>
      </c>
    </row>
    <row r="85" spans="1:3" x14ac:dyDescent="0.2">
      <c r="A85" t="str">
        <f>'30 Preteky č.2'!I45</f>
        <v>Brašen Pavol</v>
      </c>
      <c r="B85">
        <f>'30 Preteky č.2'!K46</f>
        <v>7</v>
      </c>
      <c r="C85">
        <f>'30 Preteky č.2'!J46</f>
        <v>9520</v>
      </c>
    </row>
    <row r="86" spans="1:3" x14ac:dyDescent="0.2">
      <c r="A86" t="str">
        <f>'30 Preteky č.2'!I47</f>
        <v>Németh Norbert</v>
      </c>
      <c r="B86">
        <f>'30 Preteky č.2'!K48</f>
        <v>11</v>
      </c>
      <c r="C86">
        <f>'30 Preteky č.2'!J48</f>
        <v>6170</v>
      </c>
    </row>
    <row r="87" spans="1:3" x14ac:dyDescent="0.2">
      <c r="A87" t="str">
        <f>'30 Preteky č.2'!I49</f>
        <v>Szelle Norbert</v>
      </c>
      <c r="B87">
        <f>'30 Preteky č.2'!K50</f>
        <v>11</v>
      </c>
      <c r="C87">
        <f>'30 Preteky č.2'!J50</f>
        <v>4880</v>
      </c>
    </row>
    <row r="88" spans="1:3" x14ac:dyDescent="0.2">
      <c r="A88" t="str">
        <f>'30 Preteky č.2'!I51</f>
        <v>Madro Pavol</v>
      </c>
      <c r="B88">
        <f>'30 Preteky č.2'!K52</f>
        <v>5</v>
      </c>
      <c r="C88">
        <f>'30 Preteky č.2'!J52</f>
        <v>6030</v>
      </c>
    </row>
    <row r="89" spans="1:3" x14ac:dyDescent="0.2">
      <c r="A89" t="str">
        <f>'30 Preteky č.2'!I53</f>
        <v>Kovács Gabriel</v>
      </c>
      <c r="B89">
        <f>'30 Preteky č.2'!K54</f>
        <v>10</v>
      </c>
      <c r="C89">
        <f>'30 Preteky č.2'!J54</f>
        <v>5060</v>
      </c>
    </row>
    <row r="90" spans="1:3" x14ac:dyDescent="0.2">
      <c r="A90" t="str">
        <f>'30 Preteky č.2'!I55</f>
        <v>C</v>
      </c>
      <c r="B90">
        <f>'30 Preteky č.2'!K56</f>
        <v>28</v>
      </c>
      <c r="C90">
        <f>'30 Preteky č.2'!J56</f>
        <v>-1</v>
      </c>
    </row>
    <row r="91" spans="1:3" x14ac:dyDescent="0.2">
      <c r="A91" t="str">
        <f>'30 Preteky č.2'!I57</f>
        <v>F</v>
      </c>
      <c r="B91">
        <f>'30 Preteky č.2'!K58</f>
        <v>28</v>
      </c>
      <c r="C91">
        <f>'30 Preteky č.2'!J58</f>
        <v>-1</v>
      </c>
    </row>
    <row r="92" spans="1:3" x14ac:dyDescent="0.2">
      <c r="A92" t="str">
        <f>'30 Preteky č.2'!I59</f>
        <v>K</v>
      </c>
      <c r="B92">
        <f>'30 Preteky č.2'!K60</f>
        <v>28</v>
      </c>
      <c r="C92">
        <f>'30 Preteky č.2'!J60</f>
        <v>-1</v>
      </c>
    </row>
    <row r="93" spans="1:3" x14ac:dyDescent="0.2">
      <c r="A93" t="str">
        <f>'30 Preteky č.2'!I61</f>
        <v>O</v>
      </c>
      <c r="B93">
        <f>'30 Preteky č.2'!K62</f>
        <v>28</v>
      </c>
      <c r="C93">
        <f>'30 Preteky č.2'!J62</f>
        <v>-1</v>
      </c>
    </row>
    <row r="94" spans="1:3" x14ac:dyDescent="0.2">
      <c r="A94" t="str">
        <f>'30 Preteky č.2'!I63</f>
        <v>T</v>
      </c>
      <c r="B94">
        <f>'30 Preteky č.2'!K64</f>
        <v>28</v>
      </c>
      <c r="C94">
        <f>'30 Preteky č.2'!J64</f>
        <v>-1</v>
      </c>
    </row>
    <row r="95" spans="1:3" x14ac:dyDescent="0.2">
      <c r="A95" t="str">
        <f>'30 Preteky č.2'!L5</f>
        <v>Pilek Patrik</v>
      </c>
      <c r="B95">
        <f>'30 Preteky č.2'!N6</f>
        <v>1</v>
      </c>
      <c r="C95">
        <f>'30 Preteky č.2'!M6</f>
        <v>12760</v>
      </c>
    </row>
    <row r="96" spans="1:3" x14ac:dyDescent="0.2">
      <c r="A96" t="str">
        <f>'30 Preteky č.2'!L7</f>
        <v>Smaha Jiří</v>
      </c>
      <c r="B96">
        <f>'30 Preteky č.2'!N8</f>
        <v>11</v>
      </c>
      <c r="C96">
        <f>'30 Preteky č.2'!M8</f>
        <v>3730</v>
      </c>
    </row>
    <row r="97" spans="1:3" x14ac:dyDescent="0.2">
      <c r="A97" t="str">
        <f>'30 Preteky č.2'!L9</f>
        <v>Szikonya Kristián</v>
      </c>
      <c r="B97">
        <f>'30 Preteky č.2'!N10</f>
        <v>2</v>
      </c>
      <c r="C97">
        <f>'30 Preteky č.2'!M10</f>
        <v>16710</v>
      </c>
    </row>
    <row r="98" spans="1:3" x14ac:dyDescent="0.2">
      <c r="A98" t="str">
        <f>'30 Preteky č.2'!L11</f>
        <v>Filák František</v>
      </c>
      <c r="B98">
        <f>'30 Preteky č.2'!N12</f>
        <v>3</v>
      </c>
      <c r="C98">
        <f>'30 Preteky č.2'!M12</f>
        <v>8745</v>
      </c>
    </row>
    <row r="99" spans="1:3" x14ac:dyDescent="0.2">
      <c r="A99" t="str">
        <f>'30 Preteky č.2'!L13</f>
        <v>Kopinec David</v>
      </c>
      <c r="B99">
        <f>'30 Preteky č.2'!N14</f>
        <v>2</v>
      </c>
      <c r="C99">
        <f>'30 Preteky č.2'!M14</f>
        <v>11090</v>
      </c>
    </row>
    <row r="100" spans="1:3" x14ac:dyDescent="0.2">
      <c r="A100" t="str">
        <f>'30 Preteky č.2'!L15</f>
        <v>Michlík Milan</v>
      </c>
      <c r="B100">
        <f>'30 Preteky č.2'!N16</f>
        <v>13</v>
      </c>
      <c r="C100">
        <f>'30 Preteky č.2'!M16</f>
        <v>2310</v>
      </c>
    </row>
    <row r="101" spans="1:3" x14ac:dyDescent="0.2">
      <c r="A101" t="str">
        <f>'30 Preteky č.2'!L17</f>
        <v>Vajdulák Leonard</v>
      </c>
      <c r="B101">
        <f>'30 Preteky č.2'!N18</f>
        <v>8</v>
      </c>
      <c r="C101">
        <f>'30 Preteky č.2'!M18</f>
        <v>6530</v>
      </c>
    </row>
    <row r="102" spans="1:3" x14ac:dyDescent="0.2">
      <c r="A102" t="str">
        <f>'30 Preteky č.2'!L19</f>
        <v>Rovenský Ivan</v>
      </c>
      <c r="B102">
        <f>'30 Preteky č.2'!N20</f>
        <v>5</v>
      </c>
      <c r="C102">
        <f>'30 Preteky č.2'!M20</f>
        <v>6600</v>
      </c>
    </row>
    <row r="103" spans="1:3" x14ac:dyDescent="0.2">
      <c r="A103" t="str">
        <f>'30 Preteky č.2'!L21</f>
        <v>Borsányi Peter</v>
      </c>
      <c r="B103">
        <f>'30 Preteky č.2'!N22</f>
        <v>7</v>
      </c>
      <c r="C103">
        <f>'30 Preteky č.2'!M22</f>
        <v>7445</v>
      </c>
    </row>
    <row r="104" spans="1:3" x14ac:dyDescent="0.2">
      <c r="A104" t="str">
        <f>'30 Preteky č.2'!L23</f>
        <v>Beniš Ján</v>
      </c>
      <c r="B104">
        <f>'30 Preteky č.2'!N24</f>
        <v>8</v>
      </c>
      <c r="C104">
        <f>'30 Preteky č.2'!M24</f>
        <v>4990</v>
      </c>
    </row>
    <row r="105" spans="1:3" x14ac:dyDescent="0.2">
      <c r="A105" t="str">
        <f>'30 Preteky č.2'!L25</f>
        <v>Szerencsés Roman</v>
      </c>
      <c r="B105">
        <f>'30 Preteky č.2'!N26</f>
        <v>12</v>
      </c>
      <c r="C105">
        <f>'30 Preteky č.2'!M26</f>
        <v>3230</v>
      </c>
    </row>
    <row r="106" spans="1:3" x14ac:dyDescent="0.2">
      <c r="A106" t="str">
        <f>'30 Preteky č.2'!L27</f>
        <v>Gáspár József</v>
      </c>
      <c r="B106">
        <f>'30 Preteky č.2'!N28</f>
        <v>9</v>
      </c>
      <c r="C106">
        <f>'30 Preteky č.2'!M28</f>
        <v>4355</v>
      </c>
    </row>
    <row r="107" spans="1:3" x14ac:dyDescent="0.2">
      <c r="A107" t="str">
        <f>'30 Preteky č.2'!L29</f>
        <v>Kovalkovič Gabriel</v>
      </c>
      <c r="B107">
        <f>'30 Preteky č.2'!N30</f>
        <v>11</v>
      </c>
      <c r="C107">
        <f>'30 Preteky č.2'!M30</f>
        <v>5155</v>
      </c>
    </row>
    <row r="108" spans="1:3" x14ac:dyDescent="0.2">
      <c r="A108" t="str">
        <f>'30 Preteky č.2'!L31</f>
        <v>Petróci Martin</v>
      </c>
      <c r="B108">
        <f>'30 Preteky č.2'!N32</f>
        <v>10</v>
      </c>
      <c r="C108">
        <f>'30 Preteky č.2'!M32</f>
        <v>5265</v>
      </c>
    </row>
    <row r="109" spans="1:3" x14ac:dyDescent="0.2">
      <c r="A109" t="str">
        <f>'30 Preteky č.2'!L33</f>
        <v>Ponya Alexander</v>
      </c>
      <c r="B109">
        <f>'30 Preteky č.2'!N34</f>
        <v>12</v>
      </c>
      <c r="C109">
        <f>'30 Preteky č.2'!M34</f>
        <v>3265</v>
      </c>
    </row>
    <row r="110" spans="1:3" x14ac:dyDescent="0.2">
      <c r="A110" t="str">
        <f>'30 Preteky č.2'!L35</f>
        <v>Jarábek Attila</v>
      </c>
      <c r="B110">
        <f>'30 Preteky č.2'!N36</f>
        <v>13</v>
      </c>
      <c r="C110">
        <f>'30 Preteky č.2'!M36</f>
        <v>2535</v>
      </c>
    </row>
    <row r="111" spans="1:3" x14ac:dyDescent="0.2">
      <c r="A111" t="str">
        <f>'30 Preteky č.2'!L37</f>
        <v>Drozdík Gabriel</v>
      </c>
      <c r="B111">
        <f>'30 Preteky č.2'!N38</f>
        <v>4</v>
      </c>
      <c r="C111">
        <f>'30 Preteky č.2'!M38</f>
        <v>12840</v>
      </c>
    </row>
    <row r="112" spans="1:3" x14ac:dyDescent="0.2">
      <c r="A112" t="str">
        <f>'30 Preteky č.2'!L39</f>
        <v>Földes Zoltán</v>
      </c>
      <c r="B112">
        <f>'30 Preteky č.2'!N40</f>
        <v>3</v>
      </c>
      <c r="C112">
        <f>'30 Preteky č.2'!M40</f>
        <v>14280</v>
      </c>
    </row>
    <row r="113" spans="1:3" x14ac:dyDescent="0.2">
      <c r="A113" t="str">
        <f>'30 Preteky č.2'!L41</f>
        <v>Krekáč Juraj</v>
      </c>
      <c r="B113">
        <f>'30 Preteky č.2'!N42</f>
        <v>7</v>
      </c>
      <c r="C113">
        <f>'30 Preteky č.2'!M42</f>
        <v>5210</v>
      </c>
    </row>
    <row r="114" spans="1:3" x14ac:dyDescent="0.2">
      <c r="A114" t="str">
        <f>'30 Preteky č.2'!L43</f>
        <v>Hirjak Miroslav</v>
      </c>
      <c r="B114">
        <f>'30 Preteky č.2'!N44</f>
        <v>9</v>
      </c>
      <c r="C114">
        <f>'30 Preteky č.2'!M44</f>
        <v>6310</v>
      </c>
    </row>
    <row r="115" spans="1:3" x14ac:dyDescent="0.2">
      <c r="A115" t="str">
        <f>'30 Preteky č.2'!L45</f>
        <v>Buchan Vladimír</v>
      </c>
      <c r="B115">
        <f>'30 Preteky č.2'!N46</f>
        <v>6</v>
      </c>
      <c r="C115">
        <f>'30 Preteky č.2'!M46</f>
        <v>9565</v>
      </c>
    </row>
    <row r="116" spans="1:3" x14ac:dyDescent="0.2">
      <c r="A116" t="str">
        <f>'30 Preteky č.2'!L47</f>
        <v>Hollý Miroslav</v>
      </c>
      <c r="B116">
        <f>'30 Preteky č.2'!N48</f>
        <v>4</v>
      </c>
      <c r="C116">
        <f>'30 Preteky č.2'!M48</f>
        <v>8270</v>
      </c>
    </row>
    <row r="117" spans="1:3" x14ac:dyDescent="0.2">
      <c r="A117" t="str">
        <f>'30 Preteky č.2'!L49</f>
        <v>Tuka František</v>
      </c>
      <c r="B117">
        <f>'30 Preteky č.2'!N50</f>
        <v>10</v>
      </c>
      <c r="C117">
        <f>'30 Preteky č.2'!M50</f>
        <v>4305</v>
      </c>
    </row>
    <row r="118" spans="1:3" x14ac:dyDescent="0.2">
      <c r="A118" t="str">
        <f>'30 Preteky č.2'!L51</f>
        <v>Psota Igor</v>
      </c>
      <c r="B118">
        <f>'30 Preteky č.2'!N52</f>
        <v>1</v>
      </c>
      <c r="C118">
        <f>'30 Preteky č.2'!M52</f>
        <v>19530</v>
      </c>
    </row>
    <row r="119" spans="1:3" x14ac:dyDescent="0.2">
      <c r="A119" t="str">
        <f>'30 Preteky č.2'!L53</f>
        <v>Góra Reginald</v>
      </c>
      <c r="B119">
        <f>'30 Preteky č.2'!N54</f>
        <v>6</v>
      </c>
      <c r="C119">
        <f>'30 Preteky č.2'!M54</f>
        <v>6210</v>
      </c>
    </row>
    <row r="120" spans="1:3" x14ac:dyDescent="0.2">
      <c r="A120" t="str">
        <f>'30 Preteky č.2'!L55</f>
        <v>D</v>
      </c>
      <c r="B120">
        <f>'30 Preteky č.2'!N56</f>
        <v>28</v>
      </c>
      <c r="C120">
        <f>'30 Preteky č.2'!M56</f>
        <v>-1</v>
      </c>
    </row>
    <row r="121" spans="1:3" x14ac:dyDescent="0.2">
      <c r="A121" t="str">
        <f>'30 Preteky č.2'!L57</f>
        <v>G</v>
      </c>
      <c r="B121">
        <f>'30 Preteky č.2'!N58</f>
        <v>28</v>
      </c>
      <c r="C121">
        <f>'30 Preteky č.2'!M58</f>
        <v>-1</v>
      </c>
    </row>
    <row r="122" spans="1:3" x14ac:dyDescent="0.2">
      <c r="A122" t="str">
        <f>'30 Preteky č.2'!L59</f>
        <v>L</v>
      </c>
      <c r="B122">
        <f>'30 Preteky č.2'!N60</f>
        <v>28</v>
      </c>
      <c r="C122">
        <f>'30 Preteky č.2'!M60</f>
        <v>-1</v>
      </c>
    </row>
    <row r="123" spans="1:3" x14ac:dyDescent="0.2">
      <c r="A123" t="str">
        <f>'30 Preteky č.2'!L61</f>
        <v>P</v>
      </c>
      <c r="B123">
        <f>'30 Preteky č.2'!N62</f>
        <v>28</v>
      </c>
      <c r="C123">
        <f>'30 Preteky č.2'!M62</f>
        <v>-1</v>
      </c>
    </row>
    <row r="124" spans="1:3" x14ac:dyDescent="0.2">
      <c r="A124" t="str">
        <f>'30 Preteky č.2'!L63</f>
        <v>U</v>
      </c>
      <c r="B124">
        <f>'30 Preteky č.2'!N64</f>
        <v>28</v>
      </c>
      <c r="C124">
        <f>'30 Preteky č.2'!M64</f>
        <v>-1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4"/>
  <sheetViews>
    <sheetView topLeftCell="A5" workbookViewId="0">
      <selection activeCell="A6" sqref="A6"/>
    </sheetView>
  </sheetViews>
  <sheetFormatPr defaultRowHeight="12.75" x14ac:dyDescent="0.2"/>
  <sheetData>
    <row r="5" spans="1:3" x14ac:dyDescent="0.2">
      <c r="A5" t="str">
        <f>'30 Preteky č.3'!C5</f>
        <v>Scheibenreif Ľudovít</v>
      </c>
      <c r="B5">
        <f>'30 Preteky č.3'!E6</f>
        <v>1</v>
      </c>
      <c r="C5">
        <f>'30 Preteky č.3'!D6</f>
        <v>22140</v>
      </c>
    </row>
    <row r="6" spans="1:3" x14ac:dyDescent="0.2">
      <c r="A6" t="str">
        <f>'30 Preteky č.3'!C7</f>
        <v>Hason Marián</v>
      </c>
      <c r="B6">
        <f>'30 Preteky č.3'!E8</f>
        <v>3</v>
      </c>
      <c r="C6">
        <f>'30 Preteky č.3'!D8</f>
        <v>17660</v>
      </c>
    </row>
    <row r="7" spans="1:3" x14ac:dyDescent="0.2">
      <c r="A7" t="str">
        <f>'30 Preteky č.3'!C9</f>
        <v>Soóky Dominik</v>
      </c>
      <c r="B7">
        <f>'30 Preteky č.3'!E10</f>
        <v>9.5</v>
      </c>
      <c r="C7">
        <f>'30 Preteky č.3'!D10</f>
        <v>11820</v>
      </c>
    </row>
    <row r="8" spans="1:3" x14ac:dyDescent="0.2">
      <c r="A8" t="str">
        <f>'30 Preteky č.3'!C11</f>
        <v>Filák František</v>
      </c>
      <c r="B8">
        <f>'30 Preteky č.3'!E12</f>
        <v>4</v>
      </c>
      <c r="C8">
        <f>'30 Preteky č.3'!D12</f>
        <v>17220</v>
      </c>
    </row>
    <row r="9" spans="1:3" x14ac:dyDescent="0.2">
      <c r="A9" t="str">
        <f>'30 Preteky č.3'!C13</f>
        <v>Haššo Martin</v>
      </c>
      <c r="B9">
        <f>'30 Preteky č.3'!E14</f>
        <v>11</v>
      </c>
      <c r="C9">
        <f>'30 Preteky č.3'!D14</f>
        <v>4600</v>
      </c>
    </row>
    <row r="10" spans="1:3" x14ac:dyDescent="0.2">
      <c r="A10" t="str">
        <f>'30 Preteky č.3'!C15</f>
        <v>Michlík Milan</v>
      </c>
      <c r="B10">
        <f>'30 Preteky č.3'!E16</f>
        <v>6</v>
      </c>
      <c r="C10">
        <f>'30 Preteky č.3'!D16</f>
        <v>12820</v>
      </c>
    </row>
    <row r="11" spans="1:3" x14ac:dyDescent="0.2">
      <c r="A11" t="str">
        <f>'30 Preteky č.3'!C17</f>
        <v>Gajdošík Rudolf</v>
      </c>
      <c r="B11">
        <f>'30 Preteky č.3'!E18</f>
        <v>7</v>
      </c>
      <c r="C11">
        <f>'30 Preteky č.3'!D18</f>
        <v>9960</v>
      </c>
    </row>
    <row r="12" spans="1:3" x14ac:dyDescent="0.2">
      <c r="A12" t="str">
        <f>'30 Preteky č.3'!C19</f>
        <v>Rovenský Ivan</v>
      </c>
      <c r="B12">
        <f>'30 Preteky č.3'!E20</f>
        <v>3</v>
      </c>
      <c r="C12">
        <f>'30 Preteky č.3'!D20</f>
        <v>15660</v>
      </c>
    </row>
    <row r="13" spans="1:3" x14ac:dyDescent="0.2">
      <c r="A13" t="str">
        <f>'30 Preteky č.3'!C21</f>
        <v>Szabó Ladislav</v>
      </c>
      <c r="B13">
        <f>'30 Preteky č.3'!E22</f>
        <v>5</v>
      </c>
      <c r="C13">
        <f>'30 Preteky č.3'!D22</f>
        <v>13400</v>
      </c>
    </row>
    <row r="14" spans="1:3" x14ac:dyDescent="0.2">
      <c r="A14" t="str">
        <f>'30 Preteky č.3'!C23</f>
        <v>Beniš Peter</v>
      </c>
      <c r="B14">
        <f>'30 Preteky č.3'!E24</f>
        <v>11</v>
      </c>
      <c r="C14">
        <f>'30 Preteky č.3'!D24</f>
        <v>10800</v>
      </c>
    </row>
    <row r="15" spans="1:3" x14ac:dyDescent="0.2">
      <c r="A15" t="str">
        <f>'30 Preteky č.3'!C25</f>
        <v>Sárai Štefan</v>
      </c>
      <c r="B15">
        <f>'30 Preteky č.3'!E26</f>
        <v>10</v>
      </c>
      <c r="C15">
        <f>'30 Preteky č.3'!D26</f>
        <v>5000</v>
      </c>
    </row>
    <row r="16" spans="1:3" x14ac:dyDescent="0.2">
      <c r="A16" t="str">
        <f>'30 Preteky č.3'!C27</f>
        <v>Garay Kristof</v>
      </c>
      <c r="B16">
        <f>'30 Preteky č.3'!E28</f>
        <v>12</v>
      </c>
      <c r="C16">
        <f>'30 Preteky č.3'!D28</f>
        <v>3640</v>
      </c>
    </row>
    <row r="17" spans="1:3" x14ac:dyDescent="0.2">
      <c r="A17" t="str">
        <f>'30 Preteky č.3'!C29</f>
        <v>Breuer Richard</v>
      </c>
      <c r="B17">
        <f>'30 Preteky č.3'!E30</f>
        <v>6</v>
      </c>
      <c r="C17">
        <f>'30 Preteky č.3'!D30</f>
        <v>11820</v>
      </c>
    </row>
    <row r="18" spans="1:3" x14ac:dyDescent="0.2">
      <c r="A18" t="str">
        <f>'30 Preteky č.3'!C31</f>
        <v>Petróci Martin</v>
      </c>
      <c r="B18">
        <f>'30 Preteky č.3'!E32</f>
        <v>4</v>
      </c>
      <c r="C18">
        <f>'30 Preteky č.3'!D32</f>
        <v>13880</v>
      </c>
    </row>
    <row r="19" spans="1:3" x14ac:dyDescent="0.2">
      <c r="A19" t="str">
        <f>'30 Preteky č.3'!C33</f>
        <v>Palinkáš Milan</v>
      </c>
      <c r="B19">
        <f>'30 Preteky č.3'!E34</f>
        <v>12</v>
      </c>
      <c r="C19">
        <f>'30 Preteky č.3'!D34</f>
        <v>8920</v>
      </c>
    </row>
    <row r="20" spans="1:3" x14ac:dyDescent="0.2">
      <c r="A20" t="str">
        <f>'30 Preteky č.3'!C35</f>
        <v>Korman Patrik</v>
      </c>
      <c r="B20">
        <f>'30 Preteky č.3'!E36</f>
        <v>13</v>
      </c>
      <c r="C20">
        <f>'30 Preteky č.3'!D36</f>
        <v>2260</v>
      </c>
    </row>
    <row r="21" spans="1:3" x14ac:dyDescent="0.2">
      <c r="A21" t="str">
        <f>'30 Preteky č.3'!C37</f>
        <v>Póda András</v>
      </c>
      <c r="B21">
        <f>'30 Preteky č.3'!E38</f>
        <v>2</v>
      </c>
      <c r="C21">
        <f>'30 Preteky č.3'!D38</f>
        <v>18880</v>
      </c>
    </row>
    <row r="22" spans="1:3" x14ac:dyDescent="0.2">
      <c r="A22" t="str">
        <f>'30 Preteky č.3'!C39</f>
        <v>Hodek Oto</v>
      </c>
      <c r="B22">
        <f>'30 Preteky č.3'!E40</f>
        <v>13</v>
      </c>
      <c r="C22">
        <f>'30 Preteky č.3'!D40</f>
        <v>8700</v>
      </c>
    </row>
    <row r="23" spans="1:3" x14ac:dyDescent="0.2">
      <c r="A23" t="str">
        <f>'30 Preteky č.3'!C41</f>
        <v>Slamka Erik</v>
      </c>
      <c r="B23">
        <f>'30 Preteky č.3'!E42</f>
        <v>1</v>
      </c>
      <c r="C23">
        <f>'30 Preteky č.3'!D42</f>
        <v>25820</v>
      </c>
    </row>
    <row r="24" spans="1:3" x14ac:dyDescent="0.2">
      <c r="A24" t="str">
        <f>'30 Preteky č.3'!C43</f>
        <v>Križan Martin</v>
      </c>
      <c r="B24">
        <f>'30 Preteky č.3'!E44</f>
        <v>7</v>
      </c>
      <c r="C24">
        <f>'30 Preteky č.3'!D44</f>
        <v>12800</v>
      </c>
    </row>
    <row r="25" spans="1:3" x14ac:dyDescent="0.2">
      <c r="A25" t="str">
        <f>'30 Preteky č.3'!C45</f>
        <v>Buchan Vladimír</v>
      </c>
      <c r="B25">
        <f>'30 Preteky č.3'!E46</f>
        <v>8</v>
      </c>
      <c r="C25">
        <f>'30 Preteky č.3'!D46</f>
        <v>12560</v>
      </c>
    </row>
    <row r="26" spans="1:3" x14ac:dyDescent="0.2">
      <c r="A26" t="str">
        <f>'30 Preteky č.3'!C47</f>
        <v>Hollý Miroslav</v>
      </c>
      <c r="B26">
        <f>'30 Preteky č.3'!E48</f>
        <v>5</v>
      </c>
      <c r="C26">
        <f>'30 Preteky č.3'!D48</f>
        <v>12340</v>
      </c>
    </row>
    <row r="27" spans="1:3" x14ac:dyDescent="0.2">
      <c r="A27" t="str">
        <f>'30 Preteky č.3'!C49</f>
        <v>Tuka František</v>
      </c>
      <c r="B27">
        <f>'30 Preteky č.3'!E50</f>
        <v>8</v>
      </c>
      <c r="C27">
        <f>'30 Preteky č.3'!D50</f>
        <v>9900</v>
      </c>
    </row>
    <row r="28" spans="1:3" x14ac:dyDescent="0.2">
      <c r="A28" t="str">
        <f>'30 Preteky č.3'!C51</f>
        <v>Psota Igor</v>
      </c>
      <c r="B28">
        <f>'30 Preteky č.3'!E52</f>
        <v>2</v>
      </c>
      <c r="C28">
        <f>'30 Preteky č.3'!D52</f>
        <v>16900</v>
      </c>
    </row>
    <row r="29" spans="1:3" x14ac:dyDescent="0.2">
      <c r="A29" t="str">
        <f>'30 Preteky č.3'!C53</f>
        <v>Valent Patrik</v>
      </c>
      <c r="B29">
        <f>'30 Preteky č.3'!E54</f>
        <v>9</v>
      </c>
      <c r="C29">
        <f>'30 Preteky č.3'!D54</f>
        <v>6400</v>
      </c>
    </row>
    <row r="30" spans="1:3" x14ac:dyDescent="0.2">
      <c r="A30" t="str">
        <f>'30 Preteky č.3'!C55</f>
        <v>A</v>
      </c>
      <c r="B30">
        <f>'30 Preteky č.3'!E56</f>
        <v>28</v>
      </c>
      <c r="C30">
        <f>'30 Preteky č.3'!D56</f>
        <v>-1</v>
      </c>
    </row>
    <row r="31" spans="1:3" x14ac:dyDescent="0.2">
      <c r="A31" t="str">
        <f>'30 Preteky č.3'!C57</f>
        <v>E</v>
      </c>
      <c r="B31">
        <f>'30 Preteky č.3'!E58</f>
        <v>28</v>
      </c>
      <c r="C31">
        <f>'30 Preteky č.3'!D58</f>
        <v>-1</v>
      </c>
    </row>
    <row r="32" spans="1:3" x14ac:dyDescent="0.2">
      <c r="A32" t="str">
        <f>'30 Preteky č.3'!C59</f>
        <v>I</v>
      </c>
      <c r="B32">
        <f>'30 Preteky č.3'!E60</f>
        <v>28</v>
      </c>
      <c r="C32">
        <f>'30 Preteky č.3'!D60</f>
        <v>-1</v>
      </c>
    </row>
    <row r="33" spans="1:3" x14ac:dyDescent="0.2">
      <c r="A33" t="str">
        <f>'30 Preteky č.3'!C61</f>
        <v>M</v>
      </c>
      <c r="B33">
        <f>'30 Preteky č.3'!E62</f>
        <v>28</v>
      </c>
      <c r="C33">
        <f>'30 Preteky č.3'!D62</f>
        <v>-1</v>
      </c>
    </row>
    <row r="34" spans="1:3" x14ac:dyDescent="0.2">
      <c r="A34" t="str">
        <f>'30 Preteky č.3'!C63</f>
        <v>R</v>
      </c>
      <c r="B34">
        <f>'30 Preteky č.3'!E58</f>
        <v>28</v>
      </c>
      <c r="C34">
        <f>'30 Preteky č.3'!D64</f>
        <v>-1</v>
      </c>
    </row>
    <row r="35" spans="1:3" x14ac:dyDescent="0.2">
      <c r="A35" t="str">
        <f>'30 Preteky č.3'!F5</f>
        <v>Hašuk Peter</v>
      </c>
      <c r="B35">
        <f>'30 Preteky č.3'!H6</f>
        <v>1</v>
      </c>
      <c r="C35">
        <f>'30 Preteky č.3'!G6</f>
        <v>19860</v>
      </c>
    </row>
    <row r="36" spans="1:3" x14ac:dyDescent="0.2">
      <c r="A36" t="str">
        <f>'30 Preteky č.3'!F7</f>
        <v>Pavle Slavomír</v>
      </c>
      <c r="B36">
        <f>'30 Preteky č.3'!H8</f>
        <v>1</v>
      </c>
      <c r="C36">
        <f>'30 Preteky č.3'!G8</f>
        <v>14870</v>
      </c>
    </row>
    <row r="37" spans="1:3" x14ac:dyDescent="0.2">
      <c r="A37" t="str">
        <f>'30 Preteky č.3'!F9</f>
        <v>Almási Tibor</v>
      </c>
      <c r="B37">
        <f>'30 Preteky č.3'!H10</f>
        <v>3</v>
      </c>
      <c r="C37">
        <f>'30 Preteky č.3'!G10</f>
        <v>17050</v>
      </c>
    </row>
    <row r="38" spans="1:3" x14ac:dyDescent="0.2">
      <c r="A38" t="str">
        <f>'30 Preteky č.3'!F11</f>
        <v>Janečka Martin</v>
      </c>
      <c r="B38">
        <f>'30 Preteky č.3'!H12</f>
        <v>4</v>
      </c>
      <c r="C38">
        <f>'30 Preteky č.3'!G12</f>
        <v>13260</v>
      </c>
    </row>
    <row r="39" spans="1:3" x14ac:dyDescent="0.2">
      <c r="A39" t="str">
        <f>'30 Preteky č.3'!F13</f>
        <v>Kriška Branislav</v>
      </c>
      <c r="B39">
        <f>'30 Preteky č.3'!H14</f>
        <v>12</v>
      </c>
      <c r="C39">
        <f>'30 Preteky č.3'!G14</f>
        <v>6040</v>
      </c>
    </row>
    <row r="40" spans="1:3" x14ac:dyDescent="0.2">
      <c r="A40" t="str">
        <f>'30 Preteky č.3'!F15</f>
        <v>Bartakovics Richard</v>
      </c>
      <c r="B40">
        <f>'30 Preteky č.3'!H16</f>
        <v>12</v>
      </c>
      <c r="C40">
        <f>'30 Preteky č.3'!G16</f>
        <v>6220</v>
      </c>
    </row>
    <row r="41" spans="1:3" x14ac:dyDescent="0.2">
      <c r="A41" t="str">
        <f>'30 Preteky č.3'!F17</f>
        <v>Kosmeľ Miroslav</v>
      </c>
      <c r="B41">
        <f>'30 Preteky č.3'!H18</f>
        <v>8</v>
      </c>
      <c r="C41">
        <f>'30 Preteky č.3'!G18</f>
        <v>10540</v>
      </c>
    </row>
    <row r="42" spans="1:3" x14ac:dyDescent="0.2">
      <c r="A42" t="str">
        <f>'30 Preteky č.3'!F19</f>
        <v>Mindák Tomáš</v>
      </c>
      <c r="B42">
        <f>'30 Preteky č.3'!H20</f>
        <v>2</v>
      </c>
      <c r="C42">
        <f>'30 Preteky č.3'!G20</f>
        <v>19530</v>
      </c>
    </row>
    <row r="43" spans="1:3" x14ac:dyDescent="0.2">
      <c r="A43" t="str">
        <f>'30 Preteky č.3'!F21</f>
        <v>Borsányi Peter</v>
      </c>
      <c r="B43">
        <f>'30 Preteky č.3'!H22</f>
        <v>11</v>
      </c>
      <c r="C43">
        <f>'30 Preteky č.3'!G22</f>
        <v>6750</v>
      </c>
    </row>
    <row r="44" spans="1:3" x14ac:dyDescent="0.2">
      <c r="A44" t="str">
        <f>'30 Preteky č.3'!F23</f>
        <v>Ninčák Martin</v>
      </c>
      <c r="B44">
        <f>'30 Preteky č.3'!H24</f>
        <v>6</v>
      </c>
      <c r="C44">
        <f>'30 Preteky č.3'!G24</f>
        <v>12180</v>
      </c>
    </row>
    <row r="45" spans="1:3" x14ac:dyDescent="0.2">
      <c r="A45" t="str">
        <f>'30 Preteky č.3'!F25</f>
        <v>Czajlík Karol</v>
      </c>
      <c r="B45">
        <f>'30 Preteky č.3'!H26</f>
        <v>7</v>
      </c>
      <c r="C45">
        <f>'30 Preteky č.3'!G26</f>
        <v>12850</v>
      </c>
    </row>
    <row r="46" spans="1:3" x14ac:dyDescent="0.2">
      <c r="A46" t="str">
        <f>'30 Preteky č.3'!F27</f>
        <v>Szücs Ákos</v>
      </c>
      <c r="B46">
        <f>'30 Preteky č.3'!H28</f>
        <v>10</v>
      </c>
      <c r="C46">
        <f>'30 Preteky č.3'!G28</f>
        <v>7710</v>
      </c>
    </row>
    <row r="47" spans="1:3" x14ac:dyDescent="0.2">
      <c r="A47" t="str">
        <f>'30 Preteky č.3'!F29</f>
        <v>Kovalkovič Gabriel</v>
      </c>
      <c r="B47">
        <f>'30 Preteky č.3'!H30</f>
        <v>13</v>
      </c>
      <c r="C47">
        <f>'30 Preteky č.3'!G30</f>
        <v>3770</v>
      </c>
    </row>
    <row r="48" spans="1:3" x14ac:dyDescent="0.2">
      <c r="A48" t="str">
        <f>'30 Preteky č.3'!F31</f>
        <v>Miškovič Csaba</v>
      </c>
      <c r="B48">
        <f>'30 Preteky č.3'!H32</f>
        <v>13</v>
      </c>
      <c r="C48">
        <f>'30 Preteky č.3'!G32</f>
        <v>1840</v>
      </c>
    </row>
    <row r="49" spans="1:3" x14ac:dyDescent="0.2">
      <c r="A49" t="str">
        <f>'30 Preteky č.3'!F33</f>
        <v>Dóka Pavol</v>
      </c>
      <c r="B49">
        <f>'30 Preteky č.3'!H34</f>
        <v>9</v>
      </c>
      <c r="C49">
        <f>'30 Preteky č.3'!G34</f>
        <v>7960</v>
      </c>
    </row>
    <row r="50" spans="1:3" x14ac:dyDescent="0.2">
      <c r="A50" t="str">
        <f>'30 Preteky č.3'!F35</f>
        <v>Jarábek Attila</v>
      </c>
      <c r="B50">
        <f>'30 Preteky č.3'!H36</f>
        <v>6</v>
      </c>
      <c r="C50">
        <f>'30 Preteky č.3'!G36</f>
        <v>13300</v>
      </c>
    </row>
    <row r="51" spans="1:3" x14ac:dyDescent="0.2">
      <c r="A51" t="str">
        <f>'30 Preteky č.3'!F37</f>
        <v>Kurcsik Attila</v>
      </c>
      <c r="B51">
        <f>'30 Preteky č.3'!H38</f>
        <v>7</v>
      </c>
      <c r="C51">
        <f>'30 Preteky č.3'!G38</f>
        <v>10400</v>
      </c>
    </row>
    <row r="52" spans="1:3" x14ac:dyDescent="0.2">
      <c r="A52" t="str">
        <f>'30 Preteky č.3'!F39</f>
        <v>Paksi Nick</v>
      </c>
      <c r="B52">
        <f>'30 Preteky č.3'!H40</f>
        <v>8</v>
      </c>
      <c r="C52">
        <f>'30 Preteky č.3'!G40</f>
        <v>8730</v>
      </c>
    </row>
    <row r="53" spans="1:3" x14ac:dyDescent="0.2">
      <c r="A53" t="str">
        <f>'30 Preteky č.3'!F41</f>
        <v>Zelenák Milan</v>
      </c>
      <c r="B53">
        <f>'30 Preteky č.3'!H42</f>
        <v>5</v>
      </c>
      <c r="C53">
        <f>'30 Preteky č.3'!G42</f>
        <v>13130</v>
      </c>
    </row>
    <row r="54" spans="1:3" x14ac:dyDescent="0.2">
      <c r="A54" t="str">
        <f>'30 Preteky č.3'!F43</f>
        <v>Hirjak Miroslav</v>
      </c>
      <c r="B54">
        <f>'30 Preteky č.3'!H44</f>
        <v>4</v>
      </c>
      <c r="C54">
        <f>'30 Preteky č.3'!G44</f>
        <v>16990</v>
      </c>
    </row>
    <row r="55" spans="1:3" x14ac:dyDescent="0.2">
      <c r="A55" t="str">
        <f>'30 Preteky č.3'!F45</f>
        <v>Perbecký Ivan</v>
      </c>
      <c r="B55">
        <f>'30 Preteky č.3'!H46</f>
        <v>5</v>
      </c>
      <c r="C55">
        <f>'30 Preteky č.3'!G46</f>
        <v>14970</v>
      </c>
    </row>
    <row r="56" spans="1:3" x14ac:dyDescent="0.2">
      <c r="A56" t="str">
        <f>'30 Preteky č.3'!F47</f>
        <v>Molnár Róbert</v>
      </c>
      <c r="B56">
        <f>'30 Preteky č.3'!H48</f>
        <v>10</v>
      </c>
      <c r="C56">
        <f>'30 Preteky č.3'!G48</f>
        <v>8180</v>
      </c>
    </row>
    <row r="57" spans="1:3" x14ac:dyDescent="0.2">
      <c r="A57" t="str">
        <f>'30 Preteky č.3'!F49</f>
        <v>Gyurkovits Jozef</v>
      </c>
      <c r="B57">
        <f>'30 Preteky č.3'!H50</f>
        <v>9</v>
      </c>
      <c r="C57">
        <f>'30 Preteky č.3'!G50</f>
        <v>8200</v>
      </c>
    </row>
    <row r="58" spans="1:3" x14ac:dyDescent="0.2">
      <c r="A58" t="str">
        <f>'30 Preteky č.3'!F51</f>
        <v>Pavelka Roman st</v>
      </c>
      <c r="B58">
        <f>'30 Preteky č.3'!H52</f>
        <v>2</v>
      </c>
      <c r="C58">
        <f>'30 Preteky č.3'!G52</f>
        <v>14220</v>
      </c>
    </row>
    <row r="59" spans="1:3" x14ac:dyDescent="0.2">
      <c r="A59" t="str">
        <f>'30 Preteky č.3'!F53</f>
        <v>Kovács Gabriel</v>
      </c>
      <c r="B59">
        <f>'30 Preteky č.3'!H54</f>
        <v>11</v>
      </c>
      <c r="C59">
        <f>'30 Preteky č.3'!G54</f>
        <v>8070</v>
      </c>
    </row>
    <row r="60" spans="1:3" x14ac:dyDescent="0.2">
      <c r="A60" t="str">
        <f>'30 Preteky č.3'!F55</f>
        <v>B</v>
      </c>
      <c r="B60">
        <f>'30 Preteky č.3'!H56</f>
        <v>28</v>
      </c>
      <c r="C60">
        <f>'30 Preteky č.3'!G56</f>
        <v>-1</v>
      </c>
    </row>
    <row r="61" spans="1:3" x14ac:dyDescent="0.2">
      <c r="A61" t="str">
        <f>'30 Preteky č.3'!F57</f>
        <v>F</v>
      </c>
      <c r="B61">
        <f>'30 Preteky č.3'!H58</f>
        <v>28</v>
      </c>
      <c r="C61">
        <f>'30 Preteky č.3'!G58</f>
        <v>-1</v>
      </c>
    </row>
    <row r="62" spans="1:3" x14ac:dyDescent="0.2">
      <c r="A62" t="str">
        <f>'30 Preteky č.3'!F59</f>
        <v>J</v>
      </c>
      <c r="B62">
        <f>'30 Preteky č.3'!H60</f>
        <v>28</v>
      </c>
      <c r="C62">
        <f>'30 Preteky č.3'!G60</f>
        <v>-1</v>
      </c>
    </row>
    <row r="63" spans="1:3" x14ac:dyDescent="0.2">
      <c r="A63" t="str">
        <f>'30 Preteky č.3'!F61</f>
        <v>N</v>
      </c>
      <c r="B63">
        <f>'30 Preteky č.3'!H62</f>
        <v>28</v>
      </c>
      <c r="C63">
        <f>'30 Preteky č.3'!G62</f>
        <v>-1</v>
      </c>
    </row>
    <row r="64" spans="1:3" x14ac:dyDescent="0.2">
      <c r="A64" t="str">
        <f>'30 Preteky č.3'!F63</f>
        <v>S</v>
      </c>
      <c r="B64">
        <f>'30 Preteky č.3'!H64</f>
        <v>28</v>
      </c>
      <c r="C64">
        <f>'30 Preteky č.3'!G64</f>
        <v>-1</v>
      </c>
    </row>
    <row r="65" spans="1:3" x14ac:dyDescent="0.2">
      <c r="A65" t="str">
        <f>'30 Preteky č.3'!I5</f>
        <v>Pilek Patrik</v>
      </c>
      <c r="B65">
        <f>'30 Preteky č.3'!K6</f>
        <v>3</v>
      </c>
      <c r="C65">
        <f>'30 Preteky č.3'!J6</f>
        <v>17350</v>
      </c>
    </row>
    <row r="66" spans="1:3" x14ac:dyDescent="0.2">
      <c r="A66" t="str">
        <f>'30 Preteky č.3'!I7</f>
        <v>Hojstrič Vladimír</v>
      </c>
      <c r="B66">
        <f>'30 Preteky č.3'!K8</f>
        <v>9</v>
      </c>
      <c r="C66">
        <f>'30 Preteky č.3'!J8</f>
        <v>8500</v>
      </c>
    </row>
    <row r="67" spans="1:3" x14ac:dyDescent="0.2">
      <c r="A67" t="str">
        <f>'30 Preteky č.3'!I9</f>
        <v>Gergel Marek</v>
      </c>
      <c r="B67">
        <f>'30 Preteky č.3'!K10</f>
        <v>4</v>
      </c>
      <c r="C67">
        <f>'30 Preteky č.3'!J10</f>
        <v>15480</v>
      </c>
    </row>
    <row r="68" spans="1:3" x14ac:dyDescent="0.2">
      <c r="A68" t="str">
        <f>'30 Preteky č.3'!I11</f>
        <v>Šabata Jakub</v>
      </c>
      <c r="B68">
        <f>'30 Preteky č.3'!K12</f>
        <v>1</v>
      </c>
      <c r="C68">
        <f>'30 Preteky č.3'!J12</f>
        <v>20100</v>
      </c>
    </row>
    <row r="69" spans="1:3" x14ac:dyDescent="0.2">
      <c r="A69" t="str">
        <f>'30 Preteky č.3'!I13</f>
        <v>Haššo Jaroslav</v>
      </c>
      <c r="B69">
        <f>'30 Preteky č.3'!K14</f>
        <v>5</v>
      </c>
      <c r="C69">
        <f>'30 Preteky č.3'!J14</f>
        <v>13600</v>
      </c>
    </row>
    <row r="70" spans="1:3" x14ac:dyDescent="0.2">
      <c r="A70" t="str">
        <f>'30 Preteky č.3'!I15</f>
        <v>Milošovič Martin</v>
      </c>
      <c r="B70">
        <f>'30 Preteky č.3'!K16</f>
        <v>12</v>
      </c>
      <c r="C70">
        <f>'30 Preteky č.3'!J16</f>
        <v>5250</v>
      </c>
    </row>
    <row r="71" spans="1:3" x14ac:dyDescent="0.2">
      <c r="A71" t="str">
        <f>'30 Preteky č.3'!I17</f>
        <v>Púčik Jozef</v>
      </c>
      <c r="B71">
        <f>'30 Preteky č.3'!K18</f>
        <v>10</v>
      </c>
      <c r="C71">
        <f>'30 Preteky č.3'!J18</f>
        <v>7240</v>
      </c>
    </row>
    <row r="72" spans="1:3" x14ac:dyDescent="0.2">
      <c r="A72" t="str">
        <f>'30 Preteky č.3'!I19</f>
        <v>Rovenský Denis</v>
      </c>
      <c r="B72">
        <f>'30 Preteky č.3'!K20</f>
        <v>1</v>
      </c>
      <c r="C72">
        <f>'30 Preteky č.3'!J20</f>
        <v>26730</v>
      </c>
    </row>
    <row r="73" spans="1:3" x14ac:dyDescent="0.2">
      <c r="A73" t="str">
        <f>'30 Preteky č.3'!I21</f>
        <v>Kiss Rudolf</v>
      </c>
      <c r="B73">
        <f>'30 Preteky č.3'!K22</f>
        <v>11</v>
      </c>
      <c r="C73">
        <f>'30 Preteky č.3'!J22</f>
        <v>7980</v>
      </c>
    </row>
    <row r="74" spans="1:3" x14ac:dyDescent="0.2">
      <c r="A74" t="str">
        <f>'30 Preteky č.3'!I23</f>
        <v>Beniš Ján</v>
      </c>
      <c r="B74">
        <f>'30 Preteky č.3'!K24</f>
        <v>12</v>
      </c>
      <c r="C74">
        <f>'30 Preteky č.3'!J24</f>
        <v>6710</v>
      </c>
    </row>
    <row r="75" spans="1:3" x14ac:dyDescent="0.2">
      <c r="A75" t="str">
        <f>'30 Preteky č.3'!I25</f>
        <v>Szerencsés Roman</v>
      </c>
      <c r="B75">
        <f>'30 Preteky č.3'!K26</f>
        <v>3</v>
      </c>
      <c r="C75">
        <f>'30 Preteky č.3'!J26</f>
        <v>11160</v>
      </c>
    </row>
    <row r="76" spans="1:3" x14ac:dyDescent="0.2">
      <c r="A76" t="str">
        <f>'30 Preteky č.3'!I27</f>
        <v>Gáspár József</v>
      </c>
      <c r="B76">
        <f>'30 Preteky č.3'!K28</f>
        <v>13</v>
      </c>
      <c r="C76">
        <f>'30 Preteky č.3'!J28</f>
        <v>4800</v>
      </c>
    </row>
    <row r="77" spans="1:3" x14ac:dyDescent="0.2">
      <c r="A77" t="str">
        <f>'30 Preteky č.3'!I29</f>
        <v>Škovran Róbert</v>
      </c>
      <c r="B77">
        <f>'30 Preteky č.3'!K30</f>
        <v>10</v>
      </c>
      <c r="C77">
        <f>'30 Preteky č.3'!J30</f>
        <v>8200</v>
      </c>
    </row>
    <row r="78" spans="1:3" x14ac:dyDescent="0.2">
      <c r="A78" t="str">
        <f>'30 Preteky č.3'!I31</f>
        <v>Jusinko Štefan</v>
      </c>
      <c r="B78">
        <f>'30 Preteky č.3'!K32</f>
        <v>8</v>
      </c>
      <c r="C78">
        <f>'30 Preteky č.3'!J32</f>
        <v>9680</v>
      </c>
    </row>
    <row r="79" spans="1:3" x14ac:dyDescent="0.2">
      <c r="A79" t="str">
        <f>'30 Preteky č.3'!I33</f>
        <v>Ponya Alexander</v>
      </c>
      <c r="B79">
        <f>'30 Preteky č.3'!K34</f>
        <v>13</v>
      </c>
      <c r="C79">
        <f>'30 Preteky č.3'!J34</f>
        <v>3990</v>
      </c>
    </row>
    <row r="80" spans="1:3" x14ac:dyDescent="0.2">
      <c r="A80" t="str">
        <f>'30 Preteky č.3'!I35</f>
        <v>Karvaš Kamil</v>
      </c>
      <c r="B80">
        <f>'30 Preteky č.3'!K36</f>
        <v>11</v>
      </c>
      <c r="C80">
        <f>'30 Preteky č.3'!J36</f>
        <v>5640</v>
      </c>
    </row>
    <row r="81" spans="1:3" x14ac:dyDescent="0.2">
      <c r="A81" t="str">
        <f>'30 Preteky č.3'!I37</f>
        <v>Drozdík Gabriel</v>
      </c>
      <c r="B81">
        <f>'30 Preteky č.3'!K38</f>
        <v>8</v>
      </c>
      <c r="C81">
        <f>'30 Preteky č.3'!J38</f>
        <v>11020</v>
      </c>
    </row>
    <row r="82" spans="1:3" x14ac:dyDescent="0.2">
      <c r="A82" t="str">
        <f>'30 Preteky č.3'!I39</f>
        <v>Beke Zoltán</v>
      </c>
      <c r="B82">
        <f>'30 Preteky č.3'!K40</f>
        <v>6</v>
      </c>
      <c r="C82">
        <f>'30 Preteky č.3'!J40</f>
        <v>13170</v>
      </c>
    </row>
    <row r="83" spans="1:3" x14ac:dyDescent="0.2">
      <c r="A83" t="str">
        <f>'30 Preteky č.3'!I41</f>
        <v>Jamborek Tomáš</v>
      </c>
      <c r="B83">
        <f>'30 Preteky č.3'!K42</f>
        <v>7</v>
      </c>
      <c r="C83">
        <f>'30 Preteky č.3'!J42</f>
        <v>12800</v>
      </c>
    </row>
    <row r="84" spans="1:3" x14ac:dyDescent="0.2">
      <c r="A84" t="str">
        <f>'30 Preteky č.3'!I43</f>
        <v>Chandoga Peter</v>
      </c>
      <c r="B84">
        <f>'30 Preteky č.3'!K44</f>
        <v>9</v>
      </c>
      <c r="C84">
        <f>'30 Preteky č.3'!J44</f>
        <v>7290</v>
      </c>
    </row>
    <row r="85" spans="1:3" x14ac:dyDescent="0.2">
      <c r="A85" t="str">
        <f>'30 Preteky č.3'!I45</f>
        <v>Polák Karol</v>
      </c>
      <c r="B85">
        <f>'30 Preteky č.3'!K46</f>
        <v>5</v>
      </c>
      <c r="C85">
        <f>'30 Preteky č.3'!J46</f>
        <v>10780</v>
      </c>
    </row>
    <row r="86" spans="1:3" x14ac:dyDescent="0.2">
      <c r="A86" t="str">
        <f>'30 Preteky č.3'!I47</f>
        <v>Németh Norbert</v>
      </c>
      <c r="B86">
        <f>'30 Preteky č.3'!K48</f>
        <v>2</v>
      </c>
      <c r="C86">
        <f>'30 Preteky č.3'!J48</f>
        <v>14300</v>
      </c>
    </row>
    <row r="87" spans="1:3" x14ac:dyDescent="0.2">
      <c r="A87" t="str">
        <f>'30 Preteky č.3'!I49</f>
        <v>Szelle Norbert</v>
      </c>
      <c r="B87">
        <f>'30 Preteky č.3'!K50</f>
        <v>7</v>
      </c>
      <c r="C87">
        <f>'30 Preteky č.3'!J50</f>
        <v>10060</v>
      </c>
    </row>
    <row r="88" spans="1:3" x14ac:dyDescent="0.2">
      <c r="A88" t="str">
        <f>'30 Preteky č.3'!I51</f>
        <v>Konopásek Josef</v>
      </c>
      <c r="B88">
        <f>'30 Preteky č.3'!K52</f>
        <v>2</v>
      </c>
      <c r="C88">
        <f>'30 Preteky č.3'!J52</f>
        <v>18560</v>
      </c>
    </row>
    <row r="89" spans="1:3" x14ac:dyDescent="0.2">
      <c r="A89" t="str">
        <f>'30 Preteky č.3'!I53</f>
        <v>Šulci Marián</v>
      </c>
      <c r="B89">
        <f>'30 Preteky č.3'!K54</f>
        <v>6</v>
      </c>
      <c r="C89">
        <f>'30 Preteky č.3'!J54</f>
        <v>10530</v>
      </c>
    </row>
    <row r="90" spans="1:3" x14ac:dyDescent="0.2">
      <c r="A90" t="str">
        <f>'30 Preteky č.3'!I55</f>
        <v>C</v>
      </c>
      <c r="B90">
        <f>'30 Preteky č.3'!K56</f>
        <v>28</v>
      </c>
      <c r="C90">
        <f>'30 Preteky č.3'!J56</f>
        <v>-1</v>
      </c>
    </row>
    <row r="91" spans="1:3" x14ac:dyDescent="0.2">
      <c r="A91" t="str">
        <f>'30 Preteky č.3'!I57</f>
        <v>G</v>
      </c>
      <c r="B91">
        <f>'30 Preteky č.3'!K58</f>
        <v>28</v>
      </c>
      <c r="C91">
        <f>'30 Preteky č.3'!J58</f>
        <v>-1</v>
      </c>
    </row>
    <row r="92" spans="1:3" x14ac:dyDescent="0.2">
      <c r="A92" t="str">
        <f>'30 Preteky č.3'!I59</f>
        <v>K</v>
      </c>
      <c r="B92">
        <f>'30 Preteky č.3'!K60</f>
        <v>28</v>
      </c>
      <c r="C92">
        <f>'30 Preteky č.3'!J60</f>
        <v>-1</v>
      </c>
    </row>
    <row r="93" spans="1:3" x14ac:dyDescent="0.2">
      <c r="A93" t="str">
        <f>'30 Preteky č.3'!I61</f>
        <v>O</v>
      </c>
      <c r="B93">
        <f>'30 Preteky č.3'!K62</f>
        <v>28</v>
      </c>
      <c r="C93">
        <f>'30 Preteky č.3'!J62</f>
        <v>-1</v>
      </c>
    </row>
    <row r="94" spans="1:3" x14ac:dyDescent="0.2">
      <c r="A94" t="str">
        <f>'30 Preteky č.3'!I63</f>
        <v>T</v>
      </c>
      <c r="B94">
        <f>'30 Preteky č.3'!K64</f>
        <v>28</v>
      </c>
      <c r="C94">
        <f>'30 Preteky č.3'!J64</f>
        <v>-1</v>
      </c>
    </row>
    <row r="95" spans="1:3" x14ac:dyDescent="0.2">
      <c r="A95" t="str">
        <f>'30 Preteky č.3'!L5</f>
        <v>Černák Peter</v>
      </c>
      <c r="B95">
        <f>'30 Preteky č.3'!N6</f>
        <v>1</v>
      </c>
      <c r="C95">
        <f>'30 Preteky č.3'!M6</f>
        <v>26580</v>
      </c>
    </row>
    <row r="96" spans="1:3" x14ac:dyDescent="0.2">
      <c r="A96" t="str">
        <f>'30 Preteky č.3'!L7</f>
        <v>Divéky Jozef</v>
      </c>
      <c r="B96">
        <f>'30 Preteky č.3'!N8</f>
        <v>4</v>
      </c>
      <c r="C96">
        <f>'30 Preteky č.3'!M8</f>
        <v>13880</v>
      </c>
    </row>
    <row r="97" spans="1:3" x14ac:dyDescent="0.2">
      <c r="A97" t="str">
        <f>'30 Preteky č.3'!L9</f>
        <v>Szikonya Kristián</v>
      </c>
      <c r="B97">
        <f>'30 Preteky č.3'!N10</f>
        <v>5</v>
      </c>
      <c r="C97">
        <f>'30 Preteky č.3'!M10</f>
        <v>13175</v>
      </c>
    </row>
    <row r="98" spans="1:3" x14ac:dyDescent="0.2">
      <c r="A98" t="str">
        <f>'30 Preteky č.3'!L11</f>
        <v>Machata Peter</v>
      </c>
      <c r="B98">
        <f>'30 Preteky č.3'!N12</f>
        <v>8</v>
      </c>
      <c r="C98">
        <f>'30 Preteky č.3'!M12</f>
        <v>8380</v>
      </c>
    </row>
    <row r="99" spans="1:3" x14ac:dyDescent="0.2">
      <c r="A99" t="str">
        <f>'30 Preteky č.3'!L13</f>
        <v>Kopinec David</v>
      </c>
      <c r="B99">
        <f>'30 Preteky č.3'!N14</f>
        <v>2</v>
      </c>
      <c r="C99">
        <f>'30 Preteky č.3'!M14</f>
        <v>23950</v>
      </c>
    </row>
    <row r="100" spans="1:3" x14ac:dyDescent="0.2">
      <c r="A100" t="str">
        <f>'30 Preteky č.3'!L15</f>
        <v>Vanya József</v>
      </c>
      <c r="B100">
        <f>'30 Preteky č.3'!N16</f>
        <v>13</v>
      </c>
      <c r="C100">
        <f>'30 Preteky č.3'!M16</f>
        <v>4580</v>
      </c>
    </row>
    <row r="101" spans="1:3" x14ac:dyDescent="0.2">
      <c r="A101" t="str">
        <f>'30 Preteky č.3'!L17</f>
        <v>Vajdulák Leonard</v>
      </c>
      <c r="B101">
        <f>'30 Preteky č.3'!N18</f>
        <v>2</v>
      </c>
      <c r="C101">
        <f>'30 Preteky č.3'!M18</f>
        <v>11880</v>
      </c>
    </row>
    <row r="102" spans="1:3" x14ac:dyDescent="0.2">
      <c r="A102" t="str">
        <f>'30 Preteky č.3'!L19</f>
        <v>Šimko Jozef</v>
      </c>
      <c r="B102">
        <f>'30 Preteky č.3'!N20</f>
        <v>1</v>
      </c>
      <c r="C102">
        <f>'30 Preteky č.3'!M20</f>
        <v>18000</v>
      </c>
    </row>
    <row r="103" spans="1:3" x14ac:dyDescent="0.2">
      <c r="A103" t="str">
        <f>'30 Preteky č.3'!L21</f>
        <v>Horváth Oszkár</v>
      </c>
      <c r="B103">
        <f>'30 Preteky č.3'!N22</f>
        <v>11</v>
      </c>
      <c r="C103">
        <f>'30 Preteky č.3'!M22</f>
        <v>5595</v>
      </c>
    </row>
    <row r="104" spans="1:3" x14ac:dyDescent="0.2">
      <c r="A104" t="str">
        <f>'30 Preteky č.3'!L23</f>
        <v>Hirjak Peter</v>
      </c>
      <c r="B104">
        <f>'30 Preteky č.3'!N24</f>
        <v>4</v>
      </c>
      <c r="C104">
        <f>'30 Preteky č.3'!M24</f>
        <v>10835</v>
      </c>
    </row>
    <row r="105" spans="1:3" x14ac:dyDescent="0.2">
      <c r="A105" t="str">
        <f>'30 Preteky č.3'!L25</f>
        <v>Bögi Patrik</v>
      </c>
      <c r="B105">
        <f>'30 Preteky č.3'!N26</f>
        <v>9</v>
      </c>
      <c r="C105">
        <f>'30 Preteky č.3'!M26</f>
        <v>8605</v>
      </c>
    </row>
    <row r="106" spans="1:3" x14ac:dyDescent="0.2">
      <c r="A106" t="str">
        <f>'30 Preteky č.3'!L27</f>
        <v>Juhász Zoltán</v>
      </c>
      <c r="B106">
        <f>'30 Preteky č.3'!N28</f>
        <v>7</v>
      </c>
      <c r="C106">
        <f>'30 Preteky č.3'!M28</f>
        <v>9610</v>
      </c>
    </row>
    <row r="107" spans="1:3" x14ac:dyDescent="0.2">
      <c r="A107" t="str">
        <f>'30 Preteky č.3'!L29</f>
        <v>Molnár Patrik</v>
      </c>
      <c r="B107">
        <f>'30 Preteky č.3'!N30</f>
        <v>13</v>
      </c>
      <c r="C107">
        <f>'30 Preteky č.3'!M30</f>
        <v>4175</v>
      </c>
    </row>
    <row r="108" spans="1:3" x14ac:dyDescent="0.2">
      <c r="A108" t="str">
        <f>'30 Preteky č.3'!L31</f>
        <v>Šrámek Maroš</v>
      </c>
      <c r="B108">
        <f>'30 Preteky č.3'!N32</f>
        <v>8</v>
      </c>
      <c r="C108">
        <f>'30 Preteky č.3'!M32</f>
        <v>8960</v>
      </c>
    </row>
    <row r="109" spans="1:3" x14ac:dyDescent="0.2">
      <c r="A109" t="str">
        <f>'30 Preteky č.3'!L33</f>
        <v>Matula Pavol</v>
      </c>
      <c r="B109">
        <f>'30 Preteky č.3'!N34</f>
        <v>12</v>
      </c>
      <c r="C109">
        <f>'30 Preteky č.3'!M34</f>
        <v>4775</v>
      </c>
    </row>
    <row r="110" spans="1:3" x14ac:dyDescent="0.2">
      <c r="A110" t="str">
        <f>'30 Preteky č.3'!L35</f>
        <v>Vígh Jozef</v>
      </c>
      <c r="B110">
        <f>'30 Preteky č.3'!N36</f>
        <v>3</v>
      </c>
      <c r="C110">
        <f>'30 Preteky č.3'!M36</f>
        <v>16860</v>
      </c>
    </row>
    <row r="111" spans="1:3" x14ac:dyDescent="0.2">
      <c r="A111" t="str">
        <f>'30 Preteky č.3'!L37</f>
        <v>Koleno Peter</v>
      </c>
      <c r="B111">
        <f>'30 Preteky č.3'!N38</f>
        <v>10</v>
      </c>
      <c r="C111">
        <f>'30 Preteky č.3'!M38</f>
        <v>6110</v>
      </c>
    </row>
    <row r="112" spans="1:3" x14ac:dyDescent="0.2">
      <c r="A112" t="str">
        <f>'30 Preteky č.3'!L39</f>
        <v>Földes Zoltán</v>
      </c>
      <c r="B112">
        <f>'30 Preteky č.3'!N40</f>
        <v>10</v>
      </c>
      <c r="C112">
        <f>'30 Preteky č.3'!M40</f>
        <v>7050</v>
      </c>
    </row>
    <row r="113" spans="1:3" x14ac:dyDescent="0.2">
      <c r="A113" t="str">
        <f>'30 Preteky č.3'!L41</f>
        <v>Slamka Marek</v>
      </c>
      <c r="B113">
        <f>'30 Preteky č.3'!N42</f>
        <v>7</v>
      </c>
      <c r="C113">
        <f>'30 Preteky č.3'!M42</f>
        <v>9505</v>
      </c>
    </row>
    <row r="114" spans="1:3" x14ac:dyDescent="0.2">
      <c r="A114" t="str">
        <f>'30 Preteky č.3'!L43</f>
        <v>Buchan Matej</v>
      </c>
      <c r="B114">
        <f>'30 Preteky č.3'!N44</f>
        <v>6</v>
      </c>
      <c r="C114">
        <f>'30 Preteky č.3'!M44</f>
        <v>10080</v>
      </c>
    </row>
    <row r="115" spans="1:3" x14ac:dyDescent="0.2">
      <c r="A115" t="str">
        <f>'30 Preteky č.3'!L45</f>
        <v>Brašen Pavol</v>
      </c>
      <c r="B115">
        <f>'30 Preteky č.3'!N46</f>
        <v>6</v>
      </c>
      <c r="C115">
        <f>'30 Preteky č.3'!M46</f>
        <v>9680</v>
      </c>
    </row>
    <row r="116" spans="1:3" x14ac:dyDescent="0.2">
      <c r="A116" t="str">
        <f>'30 Preteky č.3'!L47</f>
        <v>Szilvási Szilárd</v>
      </c>
      <c r="B116">
        <f>'30 Preteky č.3'!N48</f>
        <v>11</v>
      </c>
      <c r="C116">
        <f>'30 Preteky č.3'!M48</f>
        <v>5900</v>
      </c>
    </row>
    <row r="117" spans="1:3" x14ac:dyDescent="0.2">
      <c r="A117" t="str">
        <f>'30 Preteky č.3'!L49</f>
        <v>Hossú Tamás</v>
      </c>
      <c r="B117">
        <f>'30 Preteky č.3'!N50</f>
        <v>3</v>
      </c>
      <c r="C117">
        <f>'30 Preteky č.3'!M50</f>
        <v>11570</v>
      </c>
    </row>
    <row r="118" spans="1:3" x14ac:dyDescent="0.2">
      <c r="A118" t="str">
        <f>'30 Preteky č.3'!L51</f>
        <v>Madro Pavol</v>
      </c>
      <c r="B118">
        <f>'30 Preteky č.3'!N52</f>
        <v>9</v>
      </c>
      <c r="C118">
        <f>'30 Preteky č.3'!M52</f>
        <v>7920</v>
      </c>
    </row>
    <row r="119" spans="1:3" x14ac:dyDescent="0.2">
      <c r="A119" t="str">
        <f>'30 Preteky č.3'!L53</f>
        <v>Góra Reginald</v>
      </c>
      <c r="B119">
        <f>'30 Preteky č.3'!N54</f>
        <v>5</v>
      </c>
      <c r="C119">
        <f>'30 Preteky č.3'!M54</f>
        <v>10105</v>
      </c>
    </row>
    <row r="120" spans="1:3" x14ac:dyDescent="0.2">
      <c r="A120" t="str">
        <f>'30 Preteky č.3'!L55</f>
        <v>D</v>
      </c>
      <c r="B120">
        <f>'30 Preteky č.3'!N56</f>
        <v>28</v>
      </c>
      <c r="C120">
        <f>'30 Preteky č.3'!M56</f>
        <v>-1</v>
      </c>
    </row>
    <row r="121" spans="1:3" x14ac:dyDescent="0.2">
      <c r="A121" t="str">
        <f>'30 Preteky č.3'!L57</f>
        <v>H</v>
      </c>
      <c r="B121">
        <f>'30 Preteky č.3'!N58</f>
        <v>28</v>
      </c>
      <c r="C121">
        <f>'30 Preteky č.3'!M58</f>
        <v>-1</v>
      </c>
    </row>
    <row r="122" spans="1:3" x14ac:dyDescent="0.2">
      <c r="A122" t="str">
        <f>'30 Preteky č.3'!L59</f>
        <v>L</v>
      </c>
      <c r="B122">
        <f>'30 Preteky č.3'!N60</f>
        <v>28</v>
      </c>
      <c r="C122">
        <f>'30 Preteky č.3'!M60</f>
        <v>-1</v>
      </c>
    </row>
    <row r="123" spans="1:3" x14ac:dyDescent="0.2">
      <c r="A123" t="str">
        <f>'30 Preteky č.3'!L61</f>
        <v>P</v>
      </c>
      <c r="B123">
        <f>'30 Preteky č.3'!N62</f>
        <v>28</v>
      </c>
      <c r="C123">
        <f>'30 Preteky č.3'!M62</f>
        <v>-1</v>
      </c>
    </row>
    <row r="124" spans="1:3" x14ac:dyDescent="0.2">
      <c r="A124" t="str">
        <f>'30 Preteky č.3'!L63</f>
        <v>U</v>
      </c>
      <c r="B124">
        <f>'30 Preteky č.3'!N64</f>
        <v>28</v>
      </c>
      <c r="C124">
        <f>'30 Preteky č.3'!M64</f>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T65"/>
  <sheetViews>
    <sheetView showGridLines="0" zoomScale="85" zoomScaleNormal="85" workbookViewId="0">
      <selection activeCell="I5" sqref="I5:J5"/>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57031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2" width="9.140625" customWidth="1"/>
    <col min="43" max="43" width="8.85546875" customWidth="1"/>
    <col min="44" max="44" width="10.140625" customWidth="1"/>
    <col min="45" max="45" width="7.85546875" customWidth="1"/>
    <col min="46" max="46" width="10" customWidth="1"/>
    <col min="47" max="47" width="5.28515625" customWidth="1"/>
    <col min="48" max="49" width="9.140625" customWidth="1"/>
  </cols>
  <sheetData>
    <row r="1" spans="1:46" ht="21.75" customHeight="1" thickBot="1" x14ac:dyDescent="0.4">
      <c r="A1" s="168" t="s">
        <v>308</v>
      </c>
      <c r="B1" s="169"/>
      <c r="C1" s="170" t="s">
        <v>309</v>
      </c>
      <c r="D1" s="170"/>
      <c r="E1" s="170"/>
      <c r="F1" s="170"/>
      <c r="G1" s="170"/>
      <c r="H1" s="170"/>
      <c r="I1" s="170"/>
      <c r="J1" s="170"/>
      <c r="K1" s="170"/>
      <c r="L1" s="170"/>
      <c r="M1" s="170"/>
      <c r="N1" s="170"/>
      <c r="O1" s="170"/>
      <c r="P1" s="170"/>
      <c r="Q1" s="171"/>
    </row>
    <row r="2" spans="1:46" ht="13.5" customHeight="1" x14ac:dyDescent="0.2">
      <c r="A2" s="178"/>
      <c r="B2" s="174" t="s">
        <v>18</v>
      </c>
      <c r="C2" s="175" t="s">
        <v>4</v>
      </c>
      <c r="D2" s="176"/>
      <c r="E2" s="177"/>
      <c r="F2" s="175" t="s">
        <v>5</v>
      </c>
      <c r="G2" s="176"/>
      <c r="H2" s="177"/>
      <c r="I2" s="175" t="s">
        <v>6</v>
      </c>
      <c r="J2" s="176"/>
      <c r="K2" s="177"/>
      <c r="L2" s="175" t="s">
        <v>7</v>
      </c>
      <c r="M2" s="176"/>
      <c r="N2" s="176"/>
      <c r="O2" s="188" t="s">
        <v>13</v>
      </c>
      <c r="P2" s="188" t="s">
        <v>14</v>
      </c>
      <c r="Q2" s="191" t="s">
        <v>11</v>
      </c>
    </row>
    <row r="3" spans="1:46" ht="10.5" customHeight="1" x14ac:dyDescent="0.2">
      <c r="A3" s="178"/>
      <c r="B3" s="174"/>
      <c r="C3" s="179" t="s">
        <v>8</v>
      </c>
      <c r="D3" s="180"/>
      <c r="E3" s="181"/>
      <c r="F3" s="179" t="s">
        <v>8</v>
      </c>
      <c r="G3" s="180"/>
      <c r="H3" s="181"/>
      <c r="I3" s="179" t="s">
        <v>8</v>
      </c>
      <c r="J3" s="180"/>
      <c r="K3" s="181"/>
      <c r="L3" s="179" t="s">
        <v>8</v>
      </c>
      <c r="M3" s="180"/>
      <c r="N3" s="180"/>
      <c r="O3" s="189"/>
      <c r="P3" s="189"/>
      <c r="Q3" s="191"/>
      <c r="AE3" s="10"/>
      <c r="AF3" s="11"/>
    </row>
    <row r="4" spans="1:46" ht="15.95" customHeight="1" thickBot="1" x14ac:dyDescent="0.25">
      <c r="A4" s="178"/>
      <c r="B4" s="174"/>
      <c r="C4" s="66" t="s">
        <v>9</v>
      </c>
      <c r="D4" s="67" t="s">
        <v>10</v>
      </c>
      <c r="E4" s="68" t="s">
        <v>0</v>
      </c>
      <c r="F4" s="66" t="s">
        <v>9</v>
      </c>
      <c r="G4" s="67" t="s">
        <v>10</v>
      </c>
      <c r="H4" s="68" t="s">
        <v>0</v>
      </c>
      <c r="I4" s="66" t="s">
        <v>9</v>
      </c>
      <c r="J4" s="67" t="s">
        <v>10</v>
      </c>
      <c r="K4" s="68" t="s">
        <v>0</v>
      </c>
      <c r="L4" s="66" t="s">
        <v>9</v>
      </c>
      <c r="M4" s="67" t="s">
        <v>10</v>
      </c>
      <c r="N4" s="69" t="s">
        <v>0</v>
      </c>
      <c r="O4" s="190"/>
      <c r="P4" s="190"/>
      <c r="Q4" s="191"/>
      <c r="AE4" s="10"/>
      <c r="AF4" s="11"/>
      <c r="AJ4" s="21"/>
      <c r="AK4" s="21"/>
      <c r="AL4" s="21"/>
    </row>
    <row r="5" spans="1:46" ht="15.95" customHeight="1" x14ac:dyDescent="0.2">
      <c r="A5" s="172">
        <v>1</v>
      </c>
      <c r="B5" s="160" t="str">
        <f>'Zoznam tímov a pretekárov'!A3</f>
        <v>Sereď -Feeder team Sereď</v>
      </c>
      <c r="C5" s="158" t="s">
        <v>149</v>
      </c>
      <c r="D5" s="159"/>
      <c r="E5" s="78"/>
      <c r="F5" s="162" t="s">
        <v>151</v>
      </c>
      <c r="G5" s="163"/>
      <c r="H5" s="78"/>
      <c r="I5" s="164" t="s">
        <v>327</v>
      </c>
      <c r="J5" s="165"/>
      <c r="K5" s="78"/>
      <c r="L5" s="158" t="s">
        <v>150</v>
      </c>
      <c r="M5" s="166"/>
      <c r="N5" s="78"/>
      <c r="O5" s="184">
        <f>SUM(E6+H6+K6+N6)</f>
        <v>14</v>
      </c>
      <c r="P5" s="186">
        <f>SUM(D6+G6+J6+M6)</f>
        <v>60220</v>
      </c>
      <c r="Q5" s="182">
        <f>AD6</f>
        <v>2</v>
      </c>
      <c r="Y5" s="192" t="s">
        <v>21</v>
      </c>
      <c r="Z5" s="193"/>
      <c r="AA5" s="193"/>
      <c r="AB5" s="193"/>
      <c r="AC5" s="193"/>
      <c r="AD5" s="194"/>
      <c r="AE5" s="192" t="s">
        <v>22</v>
      </c>
      <c r="AF5" s="193"/>
      <c r="AG5" s="193"/>
      <c r="AH5" s="194"/>
      <c r="AI5" s="192" t="s">
        <v>23</v>
      </c>
      <c r="AJ5" s="193"/>
      <c r="AK5" s="193"/>
      <c r="AL5" s="194"/>
      <c r="AM5" s="192" t="s">
        <v>24</v>
      </c>
      <c r="AN5" s="193"/>
      <c r="AO5" s="193"/>
      <c r="AP5" s="194"/>
      <c r="AQ5" s="192" t="s">
        <v>25</v>
      </c>
      <c r="AR5" s="193"/>
      <c r="AS5" s="193"/>
      <c r="AT5" s="194"/>
    </row>
    <row r="6" spans="1:46" ht="15.95" customHeight="1" thickBot="1" x14ac:dyDescent="0.25">
      <c r="A6" s="173"/>
      <c r="B6" s="161"/>
      <c r="C6" s="27">
        <v>14</v>
      </c>
      <c r="D6" s="28">
        <v>21820</v>
      </c>
      <c r="E6" s="32">
        <f>IF(ISBLANK(D6),0,IF(ISBLANK(C5),0,IF(E5 = "D",MAX($A$5:$A$64) + 1,AH6)))</f>
        <v>1</v>
      </c>
      <c r="F6" s="27">
        <v>1</v>
      </c>
      <c r="G6" s="28">
        <v>5740</v>
      </c>
      <c r="H6" s="32">
        <v>10</v>
      </c>
      <c r="I6" s="27">
        <v>15</v>
      </c>
      <c r="J6" s="28">
        <v>21500</v>
      </c>
      <c r="K6" s="32">
        <f>IF(ISBLANK(J6),0,IF(ISBLANK(I5),0,IF(K5 = "D",MAX($A$5:$A$64) + 1,AP6)))</f>
        <v>1</v>
      </c>
      <c r="L6" s="82">
        <v>17</v>
      </c>
      <c r="M6" s="28">
        <v>11160</v>
      </c>
      <c r="N6" s="32">
        <v>2</v>
      </c>
      <c r="O6" s="185"/>
      <c r="P6" s="187"/>
      <c r="Q6" s="183"/>
      <c r="Y6" s="12">
        <f>O5</f>
        <v>14</v>
      </c>
      <c r="Z6" s="13">
        <f>P5</f>
        <v>60220</v>
      </c>
      <c r="AA6" s="8">
        <f>RANK(Y6,$Y$6:$Y$35,1)</f>
        <v>2</v>
      </c>
      <c r="AB6" s="8">
        <f>RANK(Z6,$Z$6:$Z$35,0)</f>
        <v>1</v>
      </c>
      <c r="AC6" s="8">
        <f>AA6+AB6*0.00001</f>
        <v>2.0000100000000001</v>
      </c>
      <c r="AD6" s="24">
        <f>RANK(AC6,$AC$6:$AC$35,1)</f>
        <v>2</v>
      </c>
      <c r="AE6" s="17">
        <f>D6</f>
        <v>21820</v>
      </c>
      <c r="AF6" s="18">
        <f>IF(D5="d",MAX($A$5:$A$64) +1,RANK(AE6,$AE$6:$AE$35))</f>
        <v>1</v>
      </c>
      <c r="AG6" s="8">
        <f>COUNTIF($AF$6:$AF$35,AF6)</f>
        <v>1</v>
      </c>
      <c r="AH6" s="22">
        <f>IF(AG6 &gt; 1,IF(MOD(AG6,2) = 0,((AF6*2+AG6-1)/2),(AF6*2+AG6-1)/2),IF(AG6=1,AF6,(AF6*2+AG6-1)/2))</f>
        <v>1</v>
      </c>
      <c r="AI6" s="17">
        <f>G6</f>
        <v>5740</v>
      </c>
      <c r="AJ6">
        <f>IF(F5="d",MAX($A$5:$A$64) +1,RANK(AI6,$AI$6:$AI$35,0))</f>
        <v>21</v>
      </c>
      <c r="AK6" s="8">
        <f>COUNTIF($AJ$6:$AJ$35,AJ6)</f>
        <v>1</v>
      </c>
      <c r="AL6" s="22">
        <f>IF(AK6 &gt; 1,IF(MOD(AK6,2) = 0,((AJ6*2+AK6-1)/2),(AJ6*2+AK6-1)/2),IF(AK6=1,AJ6,(AJ6*2+AK6-1)/2))</f>
        <v>21</v>
      </c>
      <c r="AM6" s="17">
        <f>J6</f>
        <v>21500</v>
      </c>
      <c r="AN6" s="18">
        <f>IF(J5="d",MAX($A$5:$A$64) +1,RANK(AM6,$AM$6:$AM$35,0))</f>
        <v>1</v>
      </c>
      <c r="AO6" s="8">
        <f>COUNTIF($AN$6:$AN$35,AN6)</f>
        <v>1</v>
      </c>
      <c r="AP6" s="22">
        <f>IF(AO6 &gt; 1,IF(MOD(AO6,2) = 0,((AN6*2+AO6-1)/2),(AN6*2+AO6-1)/2),IF(AO6=1,AN6,(AN6*2+AO6-1)/2))</f>
        <v>1</v>
      </c>
      <c r="AQ6" s="17">
        <f>M6</f>
        <v>11160</v>
      </c>
      <c r="AR6" s="18">
        <f>IF(M5="d",MAX($A$5:$A$64) +1,RANK(AQ6,$AQ$6:$AQ$35,0))</f>
        <v>7</v>
      </c>
      <c r="AS6" s="8">
        <f>COUNTIF($AR$6:$AR$35,AR6)</f>
        <v>1</v>
      </c>
      <c r="AT6" s="22">
        <f>IF(AS6 &gt; 1,IF(MOD(AS6,2) = 0,((AR6*2+AS6-1)/2),(AR6*2+AS6-1)/2),IF(AS6=1,AR6,(AR6*2+AS6-1)/2))</f>
        <v>7</v>
      </c>
    </row>
    <row r="7" spans="1:46" ht="15.95" customHeight="1" x14ac:dyDescent="0.2">
      <c r="A7" s="172">
        <v>2</v>
      </c>
      <c r="B7" s="160" t="str">
        <f>'Zoznam tímov a pretekárov'!A5</f>
        <v>Bratislava I.- AWA-S</v>
      </c>
      <c r="C7" s="158" t="s">
        <v>153</v>
      </c>
      <c r="D7" s="159"/>
      <c r="E7" s="78"/>
      <c r="F7" s="158" t="s">
        <v>152</v>
      </c>
      <c r="G7" s="159"/>
      <c r="H7" s="78"/>
      <c r="I7" s="158" t="s">
        <v>155</v>
      </c>
      <c r="J7" s="159"/>
      <c r="K7" s="78"/>
      <c r="L7" s="158" t="s">
        <v>154</v>
      </c>
      <c r="M7" s="159"/>
      <c r="N7" s="78"/>
      <c r="O7" s="184">
        <f>SUM(E8+H8+K8+N8)</f>
        <v>26</v>
      </c>
      <c r="P7" s="186">
        <f>SUM(D8+G8+J8+M8)</f>
        <v>38640</v>
      </c>
      <c r="Q7" s="182">
        <f>AD7</f>
        <v>13</v>
      </c>
      <c r="Y7" s="12">
        <f>O7</f>
        <v>26</v>
      </c>
      <c r="Z7" s="13">
        <f>P7</f>
        <v>38640</v>
      </c>
      <c r="AA7" s="8">
        <f t="shared" ref="AA7:AA35" si="0">RANK(Y7,$Y$6:$Y$35,1)</f>
        <v>13</v>
      </c>
      <c r="AB7" s="8">
        <f t="shared" ref="AB7:AB35" si="1">RANK(Z7,$Z$6:$Z$35,0)</f>
        <v>14</v>
      </c>
      <c r="AC7" s="8">
        <f t="shared" ref="AC7:AC35" si="2">AA7+AB7*0.00001</f>
        <v>13.00014</v>
      </c>
      <c r="AD7" s="24">
        <f t="shared" ref="AD7:AD35" si="3">RANK(AC7,$AC$6:$AC$35,1)</f>
        <v>13</v>
      </c>
      <c r="AE7" s="17">
        <f>D8</f>
        <v>7640</v>
      </c>
      <c r="AF7" s="18">
        <f t="shared" ref="AF7:AF35" si="4">IF(D6="d",MAX($A$5:$A$64) +1,RANK(AE7,$AE$6:$AE$35))</f>
        <v>18</v>
      </c>
      <c r="AG7" s="8">
        <f t="shared" ref="AG7:AG35" si="5">COUNTIF($AF$6:$AF$35,AF7)</f>
        <v>1</v>
      </c>
      <c r="AH7" s="22">
        <f t="shared" ref="AH7:AH35" si="6">IF(AG7 &gt; 1,IF(MOD(AG7,2) = 0,((AF7*2+AG7-1)/2),(AF7*2+AG7-1)/2),IF(AG7=1,AF7,(AF7*2+AG7-1)/2))</f>
        <v>18</v>
      </c>
      <c r="AI7" s="17">
        <f>G8</f>
        <v>15050</v>
      </c>
      <c r="AJ7">
        <f t="shared" ref="AJ7:AJ35" si="7">IF(F6="d",MAX($A$5:$A$64) +1,RANK(AI7,$AI$6:$AI$35,0))</f>
        <v>5</v>
      </c>
      <c r="AK7" s="8">
        <f t="shared" ref="AK7:AK35" si="8">COUNTIF($AJ$6:$AJ$35,AJ7)</f>
        <v>1</v>
      </c>
      <c r="AL7" s="22">
        <f t="shared" ref="AL7:AL35" si="9">IF(AK7 &gt; 1,IF(MOD(AK7,2) = 0,((AJ7*2+AK7-1)/2),(AJ7*2+AK7-1)/2),IF(AK7=1,AJ7,(AJ7*2+AK7-1)/2))</f>
        <v>5</v>
      </c>
      <c r="AM7" s="17">
        <f>J8</f>
        <v>8150</v>
      </c>
      <c r="AN7" s="18">
        <f t="shared" ref="AN7:AN35" si="10">IF(J6="d",MAX($A$5:$A$64) +1,RANK(AM7,$AM$6:$AM$35,0))</f>
        <v>16</v>
      </c>
      <c r="AO7" s="8">
        <f t="shared" ref="AO7:AO35" si="11">COUNTIF($AN$6:$AN$35,AN7)</f>
        <v>1</v>
      </c>
      <c r="AP7" s="22">
        <f t="shared" ref="AP7:AP35" si="12">IF(AO7 &gt; 1,IF(MOD(AO7,2) = 0,((AN7*2+AO7-1)/2),(AN7*2+AO7-1)/2),IF(AO7=1,AN7,(AN7*2+AO7-1)/2))</f>
        <v>16</v>
      </c>
      <c r="AQ7" s="17">
        <f>M8</f>
        <v>7800</v>
      </c>
      <c r="AR7" s="18">
        <f t="shared" ref="AR7:AR34" si="13">IF(M6="d",MAX($A$5:$A$64) +1,RANK(AQ7,$AQ$6:$AQ$35,0))</f>
        <v>11</v>
      </c>
      <c r="AS7" s="8">
        <f t="shared" ref="AS7:AS34" si="14">COUNTIF($AR$6:$AR$35,AR7)</f>
        <v>1</v>
      </c>
      <c r="AT7" s="22">
        <f t="shared" ref="AT7:AT34" si="15">IF(AS7 &gt; 1,IF(MOD(AS7,2) = 0,((AR7*2+AS7-1)/2),(AR7*2+AS7-1)/2),IF(AS7=1,AR7,(AR7*2+AS7-1)/2))</f>
        <v>11</v>
      </c>
    </row>
    <row r="8" spans="1:46" ht="15.95" customHeight="1" thickBot="1" x14ac:dyDescent="0.25">
      <c r="A8" s="173"/>
      <c r="B8" s="161"/>
      <c r="C8" s="27">
        <v>6</v>
      </c>
      <c r="D8" s="28">
        <v>7640</v>
      </c>
      <c r="E8" s="32">
        <v>7</v>
      </c>
      <c r="F8" s="27">
        <v>16</v>
      </c>
      <c r="G8" s="28">
        <v>15050</v>
      </c>
      <c r="H8" s="32">
        <f>IF(ISBLANK(G8),0,IF(ISBLANK(F7),0,IF(H7 = "D",MAX($A$5:$A$64) + 1,AL7)))</f>
        <v>5</v>
      </c>
      <c r="I8" s="27">
        <v>5</v>
      </c>
      <c r="J8" s="28">
        <v>8150</v>
      </c>
      <c r="K8" s="32">
        <v>7</v>
      </c>
      <c r="L8" s="82">
        <v>3</v>
      </c>
      <c r="M8" s="28">
        <v>7800</v>
      </c>
      <c r="N8" s="32">
        <v>7</v>
      </c>
      <c r="O8" s="185"/>
      <c r="P8" s="187"/>
      <c r="Q8" s="183"/>
      <c r="Y8" s="12">
        <f>O9</f>
        <v>14</v>
      </c>
      <c r="Z8" s="13">
        <f>P9</f>
        <v>50340</v>
      </c>
      <c r="AA8" s="8">
        <f t="shared" si="0"/>
        <v>2</v>
      </c>
      <c r="AB8" s="8">
        <f t="shared" si="1"/>
        <v>6</v>
      </c>
      <c r="AC8" s="8">
        <f t="shared" si="2"/>
        <v>2.0000599999999999</v>
      </c>
      <c r="AD8" s="24">
        <f t="shared" si="3"/>
        <v>4</v>
      </c>
      <c r="AE8" s="17">
        <f>D10</f>
        <v>10220</v>
      </c>
      <c r="AF8" s="18">
        <f t="shared" si="4"/>
        <v>15</v>
      </c>
      <c r="AG8" s="8">
        <f t="shared" si="5"/>
        <v>1</v>
      </c>
      <c r="AH8" s="22">
        <f t="shared" si="6"/>
        <v>15</v>
      </c>
      <c r="AI8" s="17">
        <f>G10</f>
        <v>10370</v>
      </c>
      <c r="AJ8">
        <f t="shared" si="7"/>
        <v>11</v>
      </c>
      <c r="AK8" s="8">
        <f t="shared" si="8"/>
        <v>1</v>
      </c>
      <c r="AL8" s="22">
        <f t="shared" si="9"/>
        <v>11</v>
      </c>
      <c r="AM8" s="17">
        <f>J10</f>
        <v>17310</v>
      </c>
      <c r="AN8" s="18">
        <f t="shared" si="10"/>
        <v>2</v>
      </c>
      <c r="AO8" s="8">
        <f t="shared" si="11"/>
        <v>1</v>
      </c>
      <c r="AP8" s="22">
        <f t="shared" si="12"/>
        <v>2</v>
      </c>
      <c r="AQ8" s="17">
        <f>M10</f>
        <v>12440</v>
      </c>
      <c r="AR8" s="18">
        <f t="shared" si="13"/>
        <v>5</v>
      </c>
      <c r="AS8" s="8">
        <f t="shared" si="14"/>
        <v>1</v>
      </c>
      <c r="AT8" s="22">
        <f t="shared" si="15"/>
        <v>5</v>
      </c>
    </row>
    <row r="9" spans="1:46" ht="15.95" customHeight="1" x14ac:dyDescent="0.2">
      <c r="A9" s="172">
        <v>3</v>
      </c>
      <c r="B9" s="160" t="str">
        <f>'Zoznam tímov a pretekárov'!A7</f>
        <v>Nové Zámky  Maros-Mix Tubertini</v>
      </c>
      <c r="C9" s="158" t="s">
        <v>157</v>
      </c>
      <c r="D9" s="159"/>
      <c r="E9" s="78"/>
      <c r="F9" s="158" t="s">
        <v>159</v>
      </c>
      <c r="G9" s="159"/>
      <c r="H9" s="78"/>
      <c r="I9" s="158" t="s">
        <v>160</v>
      </c>
      <c r="J9" s="159"/>
      <c r="K9" s="78"/>
      <c r="L9" s="158" t="s">
        <v>325</v>
      </c>
      <c r="M9" s="159"/>
      <c r="N9" s="78"/>
      <c r="O9" s="184">
        <f>SUM(E10+H10+K10+N10)</f>
        <v>14</v>
      </c>
      <c r="P9" s="186">
        <f>SUM(D10+G10+J10+M10)</f>
        <v>50340</v>
      </c>
      <c r="Q9" s="182">
        <f>AD8</f>
        <v>4</v>
      </c>
      <c r="Y9" s="12">
        <f>O11</f>
        <v>20</v>
      </c>
      <c r="Z9" s="13">
        <f>P11</f>
        <v>46070</v>
      </c>
      <c r="AA9" s="8">
        <f t="shared" si="0"/>
        <v>9</v>
      </c>
      <c r="AB9" s="8">
        <f t="shared" si="1"/>
        <v>10</v>
      </c>
      <c r="AC9" s="8">
        <f t="shared" si="2"/>
        <v>9.0000999999999998</v>
      </c>
      <c r="AD9" s="24">
        <f t="shared" si="3"/>
        <v>10</v>
      </c>
      <c r="AE9" s="17">
        <f>D12</f>
        <v>12340</v>
      </c>
      <c r="AF9" s="18">
        <f t="shared" si="4"/>
        <v>9</v>
      </c>
      <c r="AG9" s="8">
        <f t="shared" si="5"/>
        <v>1</v>
      </c>
      <c r="AH9" s="22">
        <f t="shared" si="6"/>
        <v>9</v>
      </c>
      <c r="AI9" s="17">
        <f>G12</f>
        <v>6240</v>
      </c>
      <c r="AJ9">
        <f t="shared" si="7"/>
        <v>19</v>
      </c>
      <c r="AK9" s="8">
        <f t="shared" si="8"/>
        <v>1</v>
      </c>
      <c r="AL9" s="22">
        <f t="shared" si="9"/>
        <v>19</v>
      </c>
      <c r="AM9" s="17">
        <f>J12</f>
        <v>14490</v>
      </c>
      <c r="AN9" s="18">
        <f t="shared" si="10"/>
        <v>5</v>
      </c>
      <c r="AO9" s="8">
        <f t="shared" si="11"/>
        <v>1</v>
      </c>
      <c r="AP9" s="22">
        <f t="shared" si="12"/>
        <v>5</v>
      </c>
      <c r="AQ9" s="17">
        <f>M12</f>
        <v>13000</v>
      </c>
      <c r="AR9" s="18">
        <f t="shared" si="13"/>
        <v>2</v>
      </c>
      <c r="AS9" s="8">
        <f t="shared" si="14"/>
        <v>1</v>
      </c>
      <c r="AT9" s="22">
        <f t="shared" si="15"/>
        <v>2</v>
      </c>
    </row>
    <row r="10" spans="1:46" ht="15.95" customHeight="1" thickBot="1" x14ac:dyDescent="0.25">
      <c r="A10" s="173"/>
      <c r="B10" s="161"/>
      <c r="C10" s="27">
        <v>13</v>
      </c>
      <c r="D10" s="28">
        <v>10220</v>
      </c>
      <c r="E10" s="32">
        <v>5</v>
      </c>
      <c r="F10" s="27">
        <v>3</v>
      </c>
      <c r="G10" s="28">
        <v>10370</v>
      </c>
      <c r="H10" s="32">
        <v>4</v>
      </c>
      <c r="I10" s="82">
        <v>4</v>
      </c>
      <c r="J10" s="28">
        <v>17310</v>
      </c>
      <c r="K10" s="32">
        <v>1</v>
      </c>
      <c r="L10" s="27">
        <v>7</v>
      </c>
      <c r="M10" s="28">
        <v>12440</v>
      </c>
      <c r="N10" s="32">
        <v>4</v>
      </c>
      <c r="O10" s="185"/>
      <c r="P10" s="187"/>
      <c r="Q10" s="183"/>
      <c r="Y10" s="12">
        <f>O13</f>
        <v>19</v>
      </c>
      <c r="Z10" s="13">
        <f>P13</f>
        <v>49400</v>
      </c>
      <c r="AA10" s="8">
        <f t="shared" si="0"/>
        <v>7</v>
      </c>
      <c r="AB10" s="8">
        <f t="shared" si="1"/>
        <v>7</v>
      </c>
      <c r="AC10" s="8">
        <f t="shared" si="2"/>
        <v>7.00007</v>
      </c>
      <c r="AD10" s="24">
        <f t="shared" si="3"/>
        <v>8</v>
      </c>
      <c r="AE10" s="17">
        <f>D14</f>
        <v>18120</v>
      </c>
      <c r="AF10" s="18">
        <f t="shared" si="4"/>
        <v>6</v>
      </c>
      <c r="AG10" s="8">
        <f t="shared" si="5"/>
        <v>1</v>
      </c>
      <c r="AH10" s="22">
        <f t="shared" si="6"/>
        <v>6</v>
      </c>
      <c r="AI10" s="17">
        <f>G14</f>
        <v>8180</v>
      </c>
      <c r="AJ10">
        <f t="shared" si="7"/>
        <v>16</v>
      </c>
      <c r="AK10" s="8">
        <f t="shared" si="8"/>
        <v>1</v>
      </c>
      <c r="AL10" s="22">
        <f t="shared" si="9"/>
        <v>16</v>
      </c>
      <c r="AM10" s="17">
        <f>J14</f>
        <v>16700</v>
      </c>
      <c r="AN10" s="18">
        <f t="shared" si="10"/>
        <v>3</v>
      </c>
      <c r="AO10" s="8">
        <f t="shared" si="11"/>
        <v>1</v>
      </c>
      <c r="AP10" s="22">
        <f t="shared" si="12"/>
        <v>3</v>
      </c>
      <c r="AQ10" s="17">
        <f>M14</f>
        <v>6400</v>
      </c>
      <c r="AR10" s="18">
        <f t="shared" si="13"/>
        <v>15</v>
      </c>
      <c r="AS10" s="8">
        <f t="shared" si="14"/>
        <v>1</v>
      </c>
      <c r="AT10" s="22">
        <f t="shared" si="15"/>
        <v>15</v>
      </c>
    </row>
    <row r="11" spans="1:46" ht="15.95" customHeight="1" x14ac:dyDescent="0.2">
      <c r="A11" s="172">
        <v>4</v>
      </c>
      <c r="B11" s="160" t="str">
        <f>'Zoznam tímov a pretekárov'!A9</f>
        <v>Czechoslovakia feeder team</v>
      </c>
      <c r="C11" s="158" t="s">
        <v>228</v>
      </c>
      <c r="D11" s="159"/>
      <c r="E11" s="78"/>
      <c r="F11" s="158" t="s">
        <v>229</v>
      </c>
      <c r="G11" s="159"/>
      <c r="H11" s="78"/>
      <c r="I11" s="158" t="s">
        <v>227</v>
      </c>
      <c r="J11" s="159"/>
      <c r="K11" s="78"/>
      <c r="L11" s="158" t="s">
        <v>226</v>
      </c>
      <c r="M11" s="159"/>
      <c r="N11" s="78"/>
      <c r="O11" s="184">
        <f>SUM(E12+H12+K12+N12)</f>
        <v>20</v>
      </c>
      <c r="P11" s="186">
        <f>SUM(D12+G12+J12+M12)</f>
        <v>46070</v>
      </c>
      <c r="Q11" s="182">
        <f>AD9</f>
        <v>10</v>
      </c>
      <c r="Y11" s="12">
        <f>O15</f>
        <v>28</v>
      </c>
      <c r="Z11" s="13">
        <f>P15</f>
        <v>38120</v>
      </c>
      <c r="AA11" s="8">
        <f t="shared" si="0"/>
        <v>15</v>
      </c>
      <c r="AB11" s="8">
        <f t="shared" si="1"/>
        <v>15</v>
      </c>
      <c r="AC11" s="8">
        <f t="shared" si="2"/>
        <v>15.00015</v>
      </c>
      <c r="AD11" s="24">
        <f t="shared" si="3"/>
        <v>15</v>
      </c>
      <c r="AE11" s="17">
        <f>D16</f>
        <v>11100</v>
      </c>
      <c r="AF11" s="18">
        <f t="shared" si="4"/>
        <v>12</v>
      </c>
      <c r="AG11" s="8">
        <f t="shared" si="5"/>
        <v>1</v>
      </c>
      <c r="AH11" s="22">
        <f t="shared" si="6"/>
        <v>12</v>
      </c>
      <c r="AI11" s="17">
        <f>G16</f>
        <v>10130</v>
      </c>
      <c r="AJ11">
        <f t="shared" si="7"/>
        <v>13</v>
      </c>
      <c r="AK11" s="8">
        <f t="shared" si="8"/>
        <v>1</v>
      </c>
      <c r="AL11" s="22">
        <f t="shared" si="9"/>
        <v>13</v>
      </c>
      <c r="AM11" s="17">
        <f>J16</f>
        <v>10610</v>
      </c>
      <c r="AN11" s="18">
        <f t="shared" si="10"/>
        <v>11</v>
      </c>
      <c r="AO11" s="8">
        <f t="shared" si="11"/>
        <v>1</v>
      </c>
      <c r="AP11" s="22">
        <f t="shared" si="12"/>
        <v>11</v>
      </c>
      <c r="AQ11" s="17">
        <f>M16</f>
        <v>6280</v>
      </c>
      <c r="AR11" s="18">
        <f t="shared" si="13"/>
        <v>16</v>
      </c>
      <c r="AS11" s="8">
        <f t="shared" si="14"/>
        <v>1</v>
      </c>
      <c r="AT11" s="22">
        <f t="shared" si="15"/>
        <v>16</v>
      </c>
    </row>
    <row r="12" spans="1:46" ht="15.95" customHeight="1" thickBot="1" x14ac:dyDescent="0.25">
      <c r="A12" s="173"/>
      <c r="B12" s="161"/>
      <c r="C12" s="27">
        <v>7</v>
      </c>
      <c r="D12" s="28">
        <v>12340</v>
      </c>
      <c r="E12" s="32">
        <v>4</v>
      </c>
      <c r="F12" s="27">
        <v>17</v>
      </c>
      <c r="G12" s="28">
        <v>6240</v>
      </c>
      <c r="H12" s="32">
        <v>12</v>
      </c>
      <c r="I12" s="27">
        <v>8</v>
      </c>
      <c r="J12" s="28">
        <v>14490</v>
      </c>
      <c r="K12" s="32">
        <v>2</v>
      </c>
      <c r="L12" s="27">
        <v>4</v>
      </c>
      <c r="M12" s="28">
        <v>13000</v>
      </c>
      <c r="N12" s="32">
        <v>2</v>
      </c>
      <c r="O12" s="185"/>
      <c r="P12" s="187"/>
      <c r="Q12" s="183"/>
      <c r="U12" s="21"/>
      <c r="V12" s="21"/>
      <c r="W12" s="21"/>
      <c r="Y12" s="12">
        <f>O17</f>
        <v>18</v>
      </c>
      <c r="Z12" s="13">
        <f>P17</f>
        <v>46870</v>
      </c>
      <c r="AA12" s="8">
        <f t="shared" si="0"/>
        <v>6</v>
      </c>
      <c r="AB12" s="8">
        <f t="shared" si="1"/>
        <v>9</v>
      </c>
      <c r="AC12" s="8">
        <f t="shared" si="2"/>
        <v>6.0000900000000001</v>
      </c>
      <c r="AD12" s="24">
        <f t="shared" si="3"/>
        <v>6</v>
      </c>
      <c r="AE12" s="17">
        <f>D18</f>
        <v>18740</v>
      </c>
      <c r="AF12" s="18">
        <f t="shared" si="4"/>
        <v>5</v>
      </c>
      <c r="AG12" s="8">
        <f t="shared" si="5"/>
        <v>1</v>
      </c>
      <c r="AH12" s="22">
        <f t="shared" si="6"/>
        <v>5</v>
      </c>
      <c r="AI12" s="17">
        <f>G18</f>
        <v>11240</v>
      </c>
      <c r="AJ12">
        <f t="shared" si="7"/>
        <v>8</v>
      </c>
      <c r="AK12" s="8">
        <f t="shared" si="8"/>
        <v>1</v>
      </c>
      <c r="AL12" s="22">
        <f t="shared" si="9"/>
        <v>8</v>
      </c>
      <c r="AM12" s="17">
        <f>J18</f>
        <v>4250</v>
      </c>
      <c r="AN12" s="18">
        <f t="shared" si="10"/>
        <v>25</v>
      </c>
      <c r="AO12" s="8">
        <f t="shared" si="11"/>
        <v>1</v>
      </c>
      <c r="AP12" s="22">
        <f t="shared" si="12"/>
        <v>25</v>
      </c>
      <c r="AQ12" s="17">
        <f>M18</f>
        <v>12640</v>
      </c>
      <c r="AR12" s="18">
        <f t="shared" si="13"/>
        <v>3</v>
      </c>
      <c r="AS12" s="8">
        <f t="shared" si="14"/>
        <v>1</v>
      </c>
      <c r="AT12" s="22">
        <f t="shared" si="15"/>
        <v>3</v>
      </c>
    </row>
    <row r="13" spans="1:46" ht="15.95" customHeight="1" x14ac:dyDescent="0.2">
      <c r="A13" s="172">
        <v>5</v>
      </c>
      <c r="B13" s="160" t="str">
        <f>'Zoznam tímov a pretekárov'!A11</f>
        <v>Hlohovec - Browvning</v>
      </c>
      <c r="C13" s="158" t="s">
        <v>162</v>
      </c>
      <c r="D13" s="159"/>
      <c r="E13" s="78"/>
      <c r="F13" s="158" t="s">
        <v>164</v>
      </c>
      <c r="G13" s="159"/>
      <c r="H13" s="78"/>
      <c r="I13" s="158" t="s">
        <v>165</v>
      </c>
      <c r="J13" s="159"/>
      <c r="K13" s="78"/>
      <c r="L13" s="158" t="s">
        <v>163</v>
      </c>
      <c r="M13" s="159"/>
      <c r="N13" s="78"/>
      <c r="O13" s="184">
        <f>SUM(E14+H14+K14+N14)</f>
        <v>19</v>
      </c>
      <c r="P13" s="186">
        <f>SUM(D14+G14+J14+M14)</f>
        <v>49400</v>
      </c>
      <c r="Q13" s="182">
        <f>AD10</f>
        <v>8</v>
      </c>
      <c r="U13" s="21"/>
      <c r="V13" s="21"/>
      <c r="W13" s="21"/>
      <c r="Y13" s="12">
        <f>O19</f>
        <v>9</v>
      </c>
      <c r="Z13" s="13">
        <f>P19</f>
        <v>58410</v>
      </c>
      <c r="AA13" s="8">
        <f t="shared" si="0"/>
        <v>1</v>
      </c>
      <c r="AB13" s="8">
        <f t="shared" si="1"/>
        <v>2</v>
      </c>
      <c r="AC13" s="8">
        <f t="shared" si="2"/>
        <v>1.0000199999999999</v>
      </c>
      <c r="AD13" s="24">
        <f t="shared" si="3"/>
        <v>1</v>
      </c>
      <c r="AE13" s="17">
        <f>D20</f>
        <v>13980</v>
      </c>
      <c r="AF13" s="18">
        <f t="shared" si="4"/>
        <v>8</v>
      </c>
      <c r="AG13" s="8">
        <f t="shared" si="5"/>
        <v>1</v>
      </c>
      <c r="AH13" s="22">
        <f t="shared" si="6"/>
        <v>8</v>
      </c>
      <c r="AI13" s="17">
        <f>G20</f>
        <v>16450</v>
      </c>
      <c r="AJ13">
        <f t="shared" si="7"/>
        <v>2</v>
      </c>
      <c r="AK13" s="8">
        <f t="shared" si="8"/>
        <v>1</v>
      </c>
      <c r="AL13" s="22">
        <f t="shared" si="9"/>
        <v>2</v>
      </c>
      <c r="AM13" s="17">
        <f>J20</f>
        <v>14800</v>
      </c>
      <c r="AN13" s="18">
        <f t="shared" si="10"/>
        <v>4</v>
      </c>
      <c r="AO13" s="8">
        <f t="shared" si="11"/>
        <v>1</v>
      </c>
      <c r="AP13" s="22">
        <f t="shared" si="12"/>
        <v>4</v>
      </c>
      <c r="AQ13" s="17">
        <f>M20</f>
        <v>13180</v>
      </c>
      <c r="AR13" s="18">
        <f t="shared" si="13"/>
        <v>1</v>
      </c>
      <c r="AS13" s="8">
        <f t="shared" si="14"/>
        <v>1</v>
      </c>
      <c r="AT13" s="22">
        <f t="shared" si="15"/>
        <v>1</v>
      </c>
    </row>
    <row r="14" spans="1:46" ht="15.95" customHeight="1" thickBot="1" x14ac:dyDescent="0.25">
      <c r="A14" s="173"/>
      <c r="B14" s="161"/>
      <c r="C14" s="27">
        <v>20</v>
      </c>
      <c r="D14" s="28">
        <v>18120</v>
      </c>
      <c r="E14" s="32">
        <v>4</v>
      </c>
      <c r="F14" s="27">
        <v>12</v>
      </c>
      <c r="G14" s="28">
        <v>8180</v>
      </c>
      <c r="H14" s="32">
        <v>7</v>
      </c>
      <c r="I14" s="27">
        <v>17</v>
      </c>
      <c r="J14" s="28">
        <v>16700</v>
      </c>
      <c r="K14" s="32">
        <v>2</v>
      </c>
      <c r="L14" s="27">
        <v>25</v>
      </c>
      <c r="M14" s="28">
        <v>6400</v>
      </c>
      <c r="N14" s="32">
        <v>6</v>
      </c>
      <c r="O14" s="185"/>
      <c r="P14" s="187"/>
      <c r="Q14" s="183"/>
      <c r="U14" s="21"/>
      <c r="V14" s="21"/>
      <c r="W14" s="21"/>
      <c r="Y14" s="12">
        <f>O21</f>
        <v>14</v>
      </c>
      <c r="Z14" s="13">
        <f>P21</f>
        <v>51000</v>
      </c>
      <c r="AA14" s="8">
        <f t="shared" si="0"/>
        <v>2</v>
      </c>
      <c r="AB14" s="8">
        <f t="shared" si="1"/>
        <v>5</v>
      </c>
      <c r="AC14" s="8">
        <f t="shared" si="2"/>
        <v>2.0000499999999999</v>
      </c>
      <c r="AD14" s="24">
        <f t="shared" si="3"/>
        <v>3</v>
      </c>
      <c r="AE14" s="17">
        <f>D22</f>
        <v>19320</v>
      </c>
      <c r="AF14" s="18">
        <f t="shared" si="4"/>
        <v>3</v>
      </c>
      <c r="AG14" s="8">
        <f t="shared" si="5"/>
        <v>1</v>
      </c>
      <c r="AH14" s="22">
        <f t="shared" si="6"/>
        <v>3</v>
      </c>
      <c r="AI14" s="17">
        <f>G22</f>
        <v>10390</v>
      </c>
      <c r="AJ14">
        <f t="shared" si="7"/>
        <v>10</v>
      </c>
      <c r="AK14" s="8">
        <f t="shared" si="8"/>
        <v>1</v>
      </c>
      <c r="AL14" s="22">
        <f t="shared" si="9"/>
        <v>10</v>
      </c>
      <c r="AM14" s="17">
        <f>J22</f>
        <v>9810</v>
      </c>
      <c r="AN14" s="18">
        <f t="shared" si="10"/>
        <v>13</v>
      </c>
      <c r="AO14" s="8">
        <f t="shared" si="11"/>
        <v>1</v>
      </c>
      <c r="AP14" s="22">
        <f t="shared" si="12"/>
        <v>13</v>
      </c>
      <c r="AQ14" s="17">
        <f>M22</f>
        <v>11480</v>
      </c>
      <c r="AR14" s="18">
        <f t="shared" si="13"/>
        <v>6</v>
      </c>
      <c r="AS14" s="8">
        <f t="shared" si="14"/>
        <v>1</v>
      </c>
      <c r="AT14" s="22">
        <f t="shared" si="15"/>
        <v>6</v>
      </c>
    </row>
    <row r="15" spans="1:46" ht="15.95" customHeight="1" x14ac:dyDescent="0.2">
      <c r="A15" s="172">
        <v>6</v>
      </c>
      <c r="B15" s="160" t="str">
        <f>'Zoznam tímov a pretekárov'!A13</f>
        <v>Senec</v>
      </c>
      <c r="C15" s="167" t="s">
        <v>213</v>
      </c>
      <c r="D15" s="159"/>
      <c r="E15" s="78"/>
      <c r="F15" s="158" t="s">
        <v>270</v>
      </c>
      <c r="G15" s="159"/>
      <c r="H15" s="78"/>
      <c r="I15" s="158" t="s">
        <v>268</v>
      </c>
      <c r="J15" s="159"/>
      <c r="K15" s="78"/>
      <c r="L15" s="158" t="s">
        <v>210</v>
      </c>
      <c r="M15" s="159"/>
      <c r="N15" s="78"/>
      <c r="O15" s="184">
        <f>SUM(E16+H16+K16+N16)</f>
        <v>28</v>
      </c>
      <c r="P15" s="186">
        <f>SUM(D16+G16+J16+M16)</f>
        <v>38120</v>
      </c>
      <c r="Q15" s="182">
        <f>AD11</f>
        <v>15</v>
      </c>
      <c r="Y15" s="12">
        <f>O23</f>
        <v>27</v>
      </c>
      <c r="Z15" s="13">
        <f>P23</f>
        <v>45800</v>
      </c>
      <c r="AA15" s="8">
        <f t="shared" si="0"/>
        <v>14</v>
      </c>
      <c r="AB15" s="8">
        <f t="shared" si="1"/>
        <v>11</v>
      </c>
      <c r="AC15" s="8">
        <f t="shared" si="2"/>
        <v>14.000109999999999</v>
      </c>
      <c r="AD15" s="24">
        <f t="shared" si="3"/>
        <v>14</v>
      </c>
      <c r="AE15" s="17">
        <f>D24</f>
        <v>16300</v>
      </c>
      <c r="AF15" s="18">
        <f t="shared" si="4"/>
        <v>7</v>
      </c>
      <c r="AG15" s="8">
        <f t="shared" si="5"/>
        <v>1</v>
      </c>
      <c r="AH15" s="22">
        <f t="shared" si="6"/>
        <v>7</v>
      </c>
      <c r="AI15" s="17">
        <f>G24</f>
        <v>10420</v>
      </c>
      <c r="AJ15">
        <f t="shared" si="7"/>
        <v>9</v>
      </c>
      <c r="AK15" s="8">
        <f t="shared" si="8"/>
        <v>1</v>
      </c>
      <c r="AL15" s="22">
        <f t="shared" si="9"/>
        <v>9</v>
      </c>
      <c r="AM15" s="17">
        <f>J24</f>
        <v>12240</v>
      </c>
      <c r="AN15" s="18">
        <f t="shared" si="10"/>
        <v>9</v>
      </c>
      <c r="AO15" s="8">
        <f t="shared" si="11"/>
        <v>1</v>
      </c>
      <c r="AP15" s="22">
        <f t="shared" si="12"/>
        <v>9</v>
      </c>
      <c r="AQ15" s="17">
        <f>M24</f>
        <v>6840</v>
      </c>
      <c r="AR15" s="18">
        <f t="shared" si="13"/>
        <v>14</v>
      </c>
      <c r="AS15" s="8">
        <f t="shared" si="14"/>
        <v>1</v>
      </c>
      <c r="AT15" s="22">
        <f t="shared" si="15"/>
        <v>14</v>
      </c>
    </row>
    <row r="16" spans="1:46" ht="15.95" customHeight="1" thickBot="1" x14ac:dyDescent="0.25">
      <c r="A16" s="173"/>
      <c r="B16" s="161"/>
      <c r="C16" s="27">
        <v>17</v>
      </c>
      <c r="D16" s="28">
        <v>11100</v>
      </c>
      <c r="E16" s="32">
        <v>8</v>
      </c>
      <c r="F16" s="27">
        <v>23</v>
      </c>
      <c r="G16" s="28">
        <v>10130</v>
      </c>
      <c r="H16" s="32">
        <v>9</v>
      </c>
      <c r="I16" s="27">
        <v>11</v>
      </c>
      <c r="J16" s="28">
        <v>10610</v>
      </c>
      <c r="K16" s="32">
        <v>4</v>
      </c>
      <c r="L16" s="27">
        <v>19</v>
      </c>
      <c r="M16" s="28">
        <v>6280</v>
      </c>
      <c r="N16" s="32">
        <v>7</v>
      </c>
      <c r="O16" s="185"/>
      <c r="P16" s="187"/>
      <c r="Q16" s="183"/>
      <c r="Y16" s="12">
        <f>O25</f>
        <v>49</v>
      </c>
      <c r="Z16" s="13">
        <f>P25</f>
        <v>17370</v>
      </c>
      <c r="AA16" s="8">
        <f t="shared" si="0"/>
        <v>25</v>
      </c>
      <c r="AB16" s="8">
        <f t="shared" si="1"/>
        <v>25</v>
      </c>
      <c r="AC16" s="8">
        <f t="shared" si="2"/>
        <v>25.000250000000001</v>
      </c>
      <c r="AD16" s="24">
        <f t="shared" si="3"/>
        <v>25</v>
      </c>
      <c r="AE16" s="17">
        <f>D26</f>
        <v>4700</v>
      </c>
      <c r="AF16" s="18">
        <f t="shared" si="4"/>
        <v>24</v>
      </c>
      <c r="AG16" s="8">
        <f t="shared" si="5"/>
        <v>1</v>
      </c>
      <c r="AH16" s="22">
        <f t="shared" si="6"/>
        <v>24</v>
      </c>
      <c r="AI16" s="17">
        <f>G26</f>
        <v>6690</v>
      </c>
      <c r="AJ16">
        <f t="shared" si="7"/>
        <v>18</v>
      </c>
      <c r="AK16" s="8">
        <f t="shared" si="8"/>
        <v>1</v>
      </c>
      <c r="AL16" s="22">
        <f t="shared" si="9"/>
        <v>18</v>
      </c>
      <c r="AM16" s="17">
        <f>J26</f>
        <v>5360</v>
      </c>
      <c r="AN16" s="18">
        <f t="shared" si="10"/>
        <v>23</v>
      </c>
      <c r="AO16" s="8">
        <f t="shared" si="11"/>
        <v>1</v>
      </c>
      <c r="AP16" s="22">
        <f t="shared" si="12"/>
        <v>23</v>
      </c>
      <c r="AQ16" s="17">
        <f>M26</f>
        <v>620</v>
      </c>
      <c r="AR16" s="18">
        <f t="shared" si="13"/>
        <v>25</v>
      </c>
      <c r="AS16" s="8">
        <f t="shared" si="14"/>
        <v>1</v>
      </c>
      <c r="AT16" s="22">
        <f t="shared" si="15"/>
        <v>25</v>
      </c>
    </row>
    <row r="17" spans="1:46" ht="15.95" customHeight="1" x14ac:dyDescent="0.2">
      <c r="A17" s="172">
        <v>7</v>
      </c>
      <c r="B17" s="160" t="str">
        <f>'Zoznam tímov a pretekárov'!A15</f>
        <v>Dolný Kubín - Robinson</v>
      </c>
      <c r="C17" s="158" t="s">
        <v>167</v>
      </c>
      <c r="D17" s="159"/>
      <c r="E17" s="78"/>
      <c r="F17" s="158" t="s">
        <v>168</v>
      </c>
      <c r="G17" s="159"/>
      <c r="H17" s="78"/>
      <c r="I17" s="158" t="s">
        <v>170</v>
      </c>
      <c r="J17" s="159"/>
      <c r="K17" s="78"/>
      <c r="L17" s="158" t="s">
        <v>169</v>
      </c>
      <c r="M17" s="159"/>
      <c r="N17" s="78"/>
      <c r="O17" s="184">
        <f>SUM(E18+H18+K18+N18)</f>
        <v>18</v>
      </c>
      <c r="P17" s="186">
        <f>SUM(D18+G18+J18+M18)</f>
        <v>46870</v>
      </c>
      <c r="Q17" s="182">
        <f>AD12</f>
        <v>6</v>
      </c>
      <c r="Y17" s="12">
        <f>O27</f>
        <v>37</v>
      </c>
      <c r="Z17" s="13">
        <f>P27</f>
        <v>25240</v>
      </c>
      <c r="AA17" s="8">
        <f t="shared" si="0"/>
        <v>20</v>
      </c>
      <c r="AB17" s="8">
        <f t="shared" si="1"/>
        <v>21</v>
      </c>
      <c r="AC17" s="8">
        <f t="shared" si="2"/>
        <v>20.000209999999999</v>
      </c>
      <c r="AD17" s="24">
        <f t="shared" si="3"/>
        <v>20</v>
      </c>
      <c r="AE17" s="17">
        <f>D28</f>
        <v>7440</v>
      </c>
      <c r="AF17" s="18">
        <f t="shared" si="4"/>
        <v>19</v>
      </c>
      <c r="AG17" s="8">
        <f t="shared" si="5"/>
        <v>1</v>
      </c>
      <c r="AH17" s="22">
        <f t="shared" si="6"/>
        <v>19</v>
      </c>
      <c r="AI17" s="17">
        <f>G28</f>
        <v>6190</v>
      </c>
      <c r="AJ17">
        <f t="shared" si="7"/>
        <v>20</v>
      </c>
      <c r="AK17" s="8">
        <f t="shared" si="8"/>
        <v>1</v>
      </c>
      <c r="AL17" s="22">
        <f t="shared" si="9"/>
        <v>20</v>
      </c>
      <c r="AM17" s="17">
        <f>J28</f>
        <v>6250</v>
      </c>
      <c r="AN17" s="18">
        <f t="shared" si="10"/>
        <v>21</v>
      </c>
      <c r="AO17" s="8">
        <f t="shared" si="11"/>
        <v>1</v>
      </c>
      <c r="AP17" s="22">
        <f t="shared" si="12"/>
        <v>21</v>
      </c>
      <c r="AQ17" s="17">
        <f>M28</f>
        <v>5360</v>
      </c>
      <c r="AR17" s="18">
        <f t="shared" si="13"/>
        <v>18</v>
      </c>
      <c r="AS17" s="8">
        <f t="shared" si="14"/>
        <v>1</v>
      </c>
      <c r="AT17" s="22">
        <f t="shared" si="15"/>
        <v>18</v>
      </c>
    </row>
    <row r="18" spans="1:46" ht="15.95" customHeight="1" thickBot="1" x14ac:dyDescent="0.25">
      <c r="A18" s="173"/>
      <c r="B18" s="161"/>
      <c r="C18" s="82">
        <v>1</v>
      </c>
      <c r="D18" s="28">
        <v>18740</v>
      </c>
      <c r="E18" s="32">
        <v>2</v>
      </c>
      <c r="F18" s="27">
        <v>8</v>
      </c>
      <c r="G18" s="28">
        <v>11240</v>
      </c>
      <c r="H18" s="32">
        <v>2</v>
      </c>
      <c r="I18" s="27">
        <v>1</v>
      </c>
      <c r="J18" s="28">
        <v>4250</v>
      </c>
      <c r="K18" s="32">
        <v>13</v>
      </c>
      <c r="L18" s="27">
        <v>18</v>
      </c>
      <c r="M18" s="28">
        <v>12640</v>
      </c>
      <c r="N18" s="32">
        <v>1</v>
      </c>
      <c r="O18" s="185"/>
      <c r="P18" s="187"/>
      <c r="Q18" s="183"/>
      <c r="Y18" s="12">
        <f>O29</f>
        <v>42</v>
      </c>
      <c r="Z18" s="13">
        <f>P29</f>
        <v>22600</v>
      </c>
      <c r="AA18" s="8">
        <f t="shared" si="0"/>
        <v>22</v>
      </c>
      <c r="AB18" s="8">
        <f t="shared" si="1"/>
        <v>22</v>
      </c>
      <c r="AC18" s="8">
        <f t="shared" si="2"/>
        <v>22.000219999999999</v>
      </c>
      <c r="AD18" s="24">
        <f t="shared" si="3"/>
        <v>22</v>
      </c>
      <c r="AE18" s="17">
        <f>D30</f>
        <v>7180</v>
      </c>
      <c r="AF18" s="18">
        <f t="shared" si="4"/>
        <v>20</v>
      </c>
      <c r="AG18" s="8">
        <f t="shared" si="5"/>
        <v>1</v>
      </c>
      <c r="AH18" s="22">
        <f t="shared" si="6"/>
        <v>20</v>
      </c>
      <c r="AI18" s="17">
        <f>G30</f>
        <v>5640</v>
      </c>
      <c r="AJ18">
        <f t="shared" si="7"/>
        <v>22</v>
      </c>
      <c r="AK18" s="8">
        <f t="shared" si="8"/>
        <v>1</v>
      </c>
      <c r="AL18" s="22">
        <f t="shared" si="9"/>
        <v>22</v>
      </c>
      <c r="AM18" s="17">
        <f>J30</f>
        <v>7260</v>
      </c>
      <c r="AN18" s="18">
        <f t="shared" si="10"/>
        <v>19</v>
      </c>
      <c r="AO18" s="8">
        <f t="shared" si="11"/>
        <v>1</v>
      </c>
      <c r="AP18" s="22">
        <f t="shared" si="12"/>
        <v>19</v>
      </c>
      <c r="AQ18" s="17">
        <f>M30</f>
        <v>2520</v>
      </c>
      <c r="AR18" s="18">
        <f t="shared" si="13"/>
        <v>22</v>
      </c>
      <c r="AS18" s="8">
        <f t="shared" si="14"/>
        <v>1</v>
      </c>
      <c r="AT18" s="22">
        <f t="shared" si="15"/>
        <v>22</v>
      </c>
    </row>
    <row r="19" spans="1:46" ht="15.95" customHeight="1" x14ac:dyDescent="0.2">
      <c r="A19" s="172">
        <v>8</v>
      </c>
      <c r="B19" s="160" t="str">
        <f>'Zoznam tímov a pretekárov'!A17</f>
        <v>Nová Baňa - Masterfish</v>
      </c>
      <c r="C19" s="158" t="s">
        <v>175</v>
      </c>
      <c r="D19" s="159"/>
      <c r="E19" s="78"/>
      <c r="F19" s="158" t="s">
        <v>174</v>
      </c>
      <c r="G19" s="159"/>
      <c r="H19" s="78"/>
      <c r="I19" s="158" t="s">
        <v>172</v>
      </c>
      <c r="J19" s="159"/>
      <c r="K19" s="78"/>
      <c r="L19" s="158" t="s">
        <v>173</v>
      </c>
      <c r="M19" s="159"/>
      <c r="N19" s="78"/>
      <c r="O19" s="184">
        <f>SUM(E20+H20+K20+N20)</f>
        <v>9</v>
      </c>
      <c r="P19" s="186">
        <f>SUM(D20+G20+J20+M20)</f>
        <v>58410</v>
      </c>
      <c r="Q19" s="182">
        <f>AD13</f>
        <v>1</v>
      </c>
      <c r="Y19" s="12">
        <f>O31</f>
        <v>35</v>
      </c>
      <c r="Z19" s="13">
        <f>P31</f>
        <v>25370</v>
      </c>
      <c r="AA19" s="8">
        <f t="shared" si="0"/>
        <v>17</v>
      </c>
      <c r="AB19" s="8">
        <f t="shared" si="1"/>
        <v>20</v>
      </c>
      <c r="AC19" s="8">
        <f t="shared" si="2"/>
        <v>17.0002</v>
      </c>
      <c r="AD19" s="24">
        <f t="shared" si="3"/>
        <v>18</v>
      </c>
      <c r="AE19" s="17">
        <f>D32</f>
        <v>7780</v>
      </c>
      <c r="AF19" s="18">
        <f t="shared" si="4"/>
        <v>17</v>
      </c>
      <c r="AG19" s="8">
        <f t="shared" si="5"/>
        <v>1</v>
      </c>
      <c r="AH19" s="22">
        <f t="shared" si="6"/>
        <v>17</v>
      </c>
      <c r="AI19" s="17">
        <f>G32</f>
        <v>10350</v>
      </c>
      <c r="AJ19">
        <f t="shared" si="7"/>
        <v>12</v>
      </c>
      <c r="AK19" s="8">
        <f t="shared" si="8"/>
        <v>1</v>
      </c>
      <c r="AL19" s="22">
        <f t="shared" si="9"/>
        <v>12</v>
      </c>
      <c r="AM19" s="17">
        <f>J32</f>
        <v>4900</v>
      </c>
      <c r="AN19" s="18">
        <f t="shared" si="10"/>
        <v>24</v>
      </c>
      <c r="AO19" s="8">
        <f t="shared" si="11"/>
        <v>1</v>
      </c>
      <c r="AP19" s="22">
        <f t="shared" si="12"/>
        <v>24</v>
      </c>
      <c r="AQ19" s="17">
        <f>M32</f>
        <v>2340</v>
      </c>
      <c r="AR19" s="18">
        <f t="shared" si="13"/>
        <v>23</v>
      </c>
      <c r="AS19" s="8">
        <f t="shared" si="14"/>
        <v>1</v>
      </c>
      <c r="AT19" s="22">
        <f t="shared" si="15"/>
        <v>23</v>
      </c>
    </row>
    <row r="20" spans="1:46" ht="15.95" customHeight="1" thickBot="1" x14ac:dyDescent="0.25">
      <c r="A20" s="173"/>
      <c r="B20" s="161"/>
      <c r="C20" s="27">
        <v>8</v>
      </c>
      <c r="D20" s="28">
        <v>13980</v>
      </c>
      <c r="E20" s="32">
        <v>3</v>
      </c>
      <c r="F20" s="27">
        <v>20</v>
      </c>
      <c r="G20" s="28">
        <v>16450</v>
      </c>
      <c r="H20" s="32">
        <f>IF(ISBLANK(G20),0,IF(ISBLANK(F19),0,IF(H19 = "D",MAX($A$5:$A$64) + 1,AL13)))</f>
        <v>2</v>
      </c>
      <c r="I20" s="82">
        <v>22</v>
      </c>
      <c r="J20" s="28">
        <v>14800</v>
      </c>
      <c r="K20" s="32">
        <v>3</v>
      </c>
      <c r="L20" s="27">
        <v>9</v>
      </c>
      <c r="M20" s="28">
        <v>13180</v>
      </c>
      <c r="N20" s="32">
        <f>IF(ISBLANK(M20),0,IF(ISBLANK(L19),0,IF(N19 = "D",MAX($A$5:$A$64) + 1,AT13)))</f>
        <v>1</v>
      </c>
      <c r="O20" s="185"/>
      <c r="P20" s="187"/>
      <c r="Q20" s="183"/>
      <c r="Y20" s="12">
        <f>O33</f>
        <v>44</v>
      </c>
      <c r="Z20" s="13">
        <f>P33</f>
        <v>25680</v>
      </c>
      <c r="AA20" s="8">
        <f t="shared" si="0"/>
        <v>23</v>
      </c>
      <c r="AB20" s="8">
        <f t="shared" si="1"/>
        <v>19</v>
      </c>
      <c r="AC20" s="8">
        <f t="shared" si="2"/>
        <v>23.00019</v>
      </c>
      <c r="AD20" s="24">
        <f t="shared" si="3"/>
        <v>23</v>
      </c>
      <c r="AE20" s="17">
        <f>D34</f>
        <v>10540</v>
      </c>
      <c r="AF20" s="18">
        <f t="shared" si="4"/>
        <v>13</v>
      </c>
      <c r="AG20" s="8">
        <f t="shared" si="5"/>
        <v>1</v>
      </c>
      <c r="AH20" s="22">
        <f t="shared" si="6"/>
        <v>13</v>
      </c>
      <c r="AI20" s="17">
        <f>G34</f>
        <v>4500</v>
      </c>
      <c r="AJ20">
        <f t="shared" si="7"/>
        <v>25</v>
      </c>
      <c r="AK20" s="8">
        <f t="shared" si="8"/>
        <v>1</v>
      </c>
      <c r="AL20" s="22">
        <f t="shared" si="9"/>
        <v>25</v>
      </c>
      <c r="AM20" s="17">
        <f>J34</f>
        <v>9100</v>
      </c>
      <c r="AN20" s="18">
        <f t="shared" si="10"/>
        <v>14</v>
      </c>
      <c r="AO20" s="8">
        <f t="shared" si="11"/>
        <v>1</v>
      </c>
      <c r="AP20" s="22">
        <f t="shared" si="12"/>
        <v>14</v>
      </c>
      <c r="AQ20" s="17">
        <f>M34</f>
        <v>1540</v>
      </c>
      <c r="AR20" s="18">
        <f t="shared" si="13"/>
        <v>24</v>
      </c>
      <c r="AS20" s="8">
        <f t="shared" si="14"/>
        <v>1</v>
      </c>
      <c r="AT20" s="22">
        <f t="shared" si="15"/>
        <v>24</v>
      </c>
    </row>
    <row r="21" spans="1:46" ht="15.95" customHeight="1" x14ac:dyDescent="0.2">
      <c r="A21" s="172">
        <v>9</v>
      </c>
      <c r="B21" s="160" t="str">
        <f>'Zoznam tímov a pretekárov'!A19</f>
        <v>Dunajská Streda - Golden feeder team</v>
      </c>
      <c r="C21" s="158" t="s">
        <v>181</v>
      </c>
      <c r="D21" s="159"/>
      <c r="E21" s="78"/>
      <c r="F21" s="158" t="s">
        <v>180</v>
      </c>
      <c r="G21" s="159"/>
      <c r="H21" s="78"/>
      <c r="I21" s="158" t="s">
        <v>179</v>
      </c>
      <c r="J21" s="159"/>
      <c r="K21" s="78"/>
      <c r="L21" s="158" t="s">
        <v>178</v>
      </c>
      <c r="M21" s="159"/>
      <c r="N21" s="78"/>
      <c r="O21" s="184">
        <f>SUM(E22+H22+K22+N22)</f>
        <v>14</v>
      </c>
      <c r="P21" s="186">
        <f>SUM(D22+G22+J22+M22)</f>
        <v>51000</v>
      </c>
      <c r="Q21" s="182">
        <f>AD14</f>
        <v>3</v>
      </c>
      <c r="Y21" s="12">
        <f>O35</f>
        <v>40</v>
      </c>
      <c r="Z21" s="13">
        <f>P35</f>
        <v>21570</v>
      </c>
      <c r="AA21" s="8">
        <f t="shared" si="0"/>
        <v>21</v>
      </c>
      <c r="AB21" s="8">
        <f t="shared" si="1"/>
        <v>23</v>
      </c>
      <c r="AC21" s="8">
        <f t="shared" si="2"/>
        <v>21.000229999999998</v>
      </c>
      <c r="AD21" s="24">
        <f t="shared" si="3"/>
        <v>21</v>
      </c>
      <c r="AE21" s="17">
        <f>D36</f>
        <v>4780</v>
      </c>
      <c r="AF21" s="18">
        <f t="shared" si="4"/>
        <v>23</v>
      </c>
      <c r="AG21" s="8">
        <f t="shared" si="5"/>
        <v>1</v>
      </c>
      <c r="AH21" s="22">
        <f t="shared" si="6"/>
        <v>23</v>
      </c>
      <c r="AI21" s="17">
        <f>G36</f>
        <v>4940</v>
      </c>
      <c r="AJ21">
        <f t="shared" si="7"/>
        <v>24</v>
      </c>
      <c r="AK21" s="8">
        <f t="shared" si="8"/>
        <v>1</v>
      </c>
      <c r="AL21" s="22">
        <f t="shared" si="9"/>
        <v>24</v>
      </c>
      <c r="AM21" s="17">
        <f>J36</f>
        <v>8810</v>
      </c>
      <c r="AN21" s="18">
        <f t="shared" si="10"/>
        <v>15</v>
      </c>
      <c r="AO21" s="8">
        <f t="shared" si="11"/>
        <v>1</v>
      </c>
      <c r="AP21" s="22">
        <f t="shared" si="12"/>
        <v>15</v>
      </c>
      <c r="AQ21" s="17">
        <f>M36</f>
        <v>3040</v>
      </c>
      <c r="AR21" s="18">
        <f t="shared" si="13"/>
        <v>21</v>
      </c>
      <c r="AS21" s="8">
        <f t="shared" si="14"/>
        <v>1</v>
      </c>
      <c r="AT21" s="22">
        <f t="shared" si="15"/>
        <v>21</v>
      </c>
    </row>
    <row r="22" spans="1:46" ht="15.95" customHeight="1" thickBot="1" x14ac:dyDescent="0.25">
      <c r="A22" s="173"/>
      <c r="B22" s="161"/>
      <c r="C22" s="27">
        <v>3</v>
      </c>
      <c r="D22" s="28">
        <v>19320</v>
      </c>
      <c r="E22" s="32">
        <v>1</v>
      </c>
      <c r="F22" s="27">
        <v>4</v>
      </c>
      <c r="G22" s="28">
        <v>10390</v>
      </c>
      <c r="H22" s="32">
        <v>3</v>
      </c>
      <c r="I22" s="27">
        <v>2</v>
      </c>
      <c r="J22" s="28">
        <v>9810</v>
      </c>
      <c r="K22" s="32">
        <v>5</v>
      </c>
      <c r="L22" s="82">
        <v>8</v>
      </c>
      <c r="M22" s="28">
        <v>11480</v>
      </c>
      <c r="N22" s="32">
        <v>5</v>
      </c>
      <c r="O22" s="185"/>
      <c r="P22" s="187"/>
      <c r="Q22" s="183"/>
      <c r="Y22" s="12">
        <f>O37</f>
        <v>36</v>
      </c>
      <c r="Z22" s="13">
        <f>P37</f>
        <v>28070</v>
      </c>
      <c r="AA22" s="8">
        <f t="shared" si="0"/>
        <v>19</v>
      </c>
      <c r="AB22" s="8">
        <f t="shared" si="1"/>
        <v>18</v>
      </c>
      <c r="AC22" s="8">
        <f t="shared" si="2"/>
        <v>19.00018</v>
      </c>
      <c r="AD22" s="24">
        <f t="shared" si="3"/>
        <v>19</v>
      </c>
      <c r="AE22" s="17">
        <f>D38</f>
        <v>5540</v>
      </c>
      <c r="AF22" s="18">
        <f t="shared" si="4"/>
        <v>22</v>
      </c>
      <c r="AG22" s="8">
        <f t="shared" si="5"/>
        <v>1</v>
      </c>
      <c r="AH22" s="22">
        <f t="shared" si="6"/>
        <v>22</v>
      </c>
      <c r="AI22" s="17">
        <f>G38</f>
        <v>8060</v>
      </c>
      <c r="AJ22">
        <f t="shared" si="7"/>
        <v>17</v>
      </c>
      <c r="AK22" s="8">
        <f t="shared" si="8"/>
        <v>1</v>
      </c>
      <c r="AL22" s="22">
        <f t="shared" si="9"/>
        <v>17</v>
      </c>
      <c r="AM22" s="17">
        <f>J38</f>
        <v>7590</v>
      </c>
      <c r="AN22" s="18">
        <f t="shared" si="10"/>
        <v>18</v>
      </c>
      <c r="AO22" s="8">
        <f t="shared" si="11"/>
        <v>1</v>
      </c>
      <c r="AP22" s="22">
        <f t="shared" si="12"/>
        <v>18</v>
      </c>
      <c r="AQ22" s="17">
        <f>M38</f>
        <v>6880</v>
      </c>
      <c r="AR22" s="18">
        <f t="shared" si="13"/>
        <v>13</v>
      </c>
      <c r="AS22" s="8">
        <f t="shared" si="14"/>
        <v>1</v>
      </c>
      <c r="AT22" s="22">
        <f t="shared" si="15"/>
        <v>13</v>
      </c>
    </row>
    <row r="23" spans="1:46" ht="15.95" customHeight="1" x14ac:dyDescent="0.2">
      <c r="A23" s="172">
        <v>10</v>
      </c>
      <c r="B23" s="160" t="str">
        <f>'Zoznam tímov a pretekárov'!A21</f>
        <v>Košice C - Sensas</v>
      </c>
      <c r="C23" s="158" t="s">
        <v>183</v>
      </c>
      <c r="D23" s="159"/>
      <c r="E23" s="78"/>
      <c r="F23" s="158" t="s">
        <v>185</v>
      </c>
      <c r="G23" s="159"/>
      <c r="H23" s="78"/>
      <c r="I23" s="158" t="s">
        <v>231</v>
      </c>
      <c r="J23" s="159"/>
      <c r="K23" s="78"/>
      <c r="L23" s="158" t="s">
        <v>184</v>
      </c>
      <c r="M23" s="159"/>
      <c r="N23" s="78"/>
      <c r="O23" s="184">
        <f>SUM(E24+H24+K24+N24)</f>
        <v>27</v>
      </c>
      <c r="P23" s="186">
        <f>SUM(D24+G24+J24+M24)</f>
        <v>45800</v>
      </c>
      <c r="Q23" s="182">
        <f>AD15</f>
        <v>14</v>
      </c>
      <c r="Y23" s="12">
        <f>O39</f>
        <v>20</v>
      </c>
      <c r="Z23" s="13">
        <f>P39</f>
        <v>48920</v>
      </c>
      <c r="AA23" s="8">
        <f t="shared" si="0"/>
        <v>9</v>
      </c>
      <c r="AB23" s="8">
        <f t="shared" si="1"/>
        <v>8</v>
      </c>
      <c r="AC23" s="8">
        <f t="shared" si="2"/>
        <v>9.0000800000000005</v>
      </c>
      <c r="AD23" s="24">
        <f t="shared" si="3"/>
        <v>9</v>
      </c>
      <c r="AE23" s="17">
        <f>D40</f>
        <v>10440</v>
      </c>
      <c r="AF23" s="18">
        <f t="shared" si="4"/>
        <v>14</v>
      </c>
      <c r="AG23" s="8">
        <f t="shared" si="5"/>
        <v>1</v>
      </c>
      <c r="AH23" s="22">
        <f t="shared" si="6"/>
        <v>14</v>
      </c>
      <c r="AI23" s="17">
        <f t="shared" ref="AI23" si="16">G40</f>
        <v>15870</v>
      </c>
      <c r="AJ23">
        <f t="shared" si="7"/>
        <v>3</v>
      </c>
      <c r="AK23" s="8">
        <f t="shared" si="8"/>
        <v>1</v>
      </c>
      <c r="AL23" s="22">
        <f t="shared" si="9"/>
        <v>3</v>
      </c>
      <c r="AM23" s="17">
        <f>J40</f>
        <v>13750</v>
      </c>
      <c r="AN23" s="18">
        <f t="shared" si="10"/>
        <v>8</v>
      </c>
      <c r="AO23" s="8">
        <f t="shared" si="11"/>
        <v>1</v>
      </c>
      <c r="AP23" s="22">
        <f t="shared" si="12"/>
        <v>8</v>
      </c>
      <c r="AQ23" s="17">
        <f>M40</f>
        <v>8860</v>
      </c>
      <c r="AR23" s="18">
        <f t="shared" si="13"/>
        <v>9</v>
      </c>
      <c r="AS23" s="8">
        <f t="shared" si="14"/>
        <v>1</v>
      </c>
      <c r="AT23" s="22">
        <f t="shared" si="15"/>
        <v>9</v>
      </c>
    </row>
    <row r="24" spans="1:46" ht="15.95" customHeight="1" thickBot="1" x14ac:dyDescent="0.25">
      <c r="A24" s="173"/>
      <c r="B24" s="161"/>
      <c r="C24" s="82">
        <v>21</v>
      </c>
      <c r="D24" s="28">
        <v>16300</v>
      </c>
      <c r="E24" s="32">
        <v>5</v>
      </c>
      <c r="F24" s="27">
        <v>19</v>
      </c>
      <c r="G24" s="28">
        <v>10420</v>
      </c>
      <c r="H24" s="32">
        <v>7</v>
      </c>
      <c r="I24" s="27">
        <v>21</v>
      </c>
      <c r="J24" s="28">
        <v>12240</v>
      </c>
      <c r="K24" s="32">
        <v>6</v>
      </c>
      <c r="L24" s="27">
        <v>1</v>
      </c>
      <c r="M24" s="28">
        <v>6840</v>
      </c>
      <c r="N24" s="32">
        <v>9</v>
      </c>
      <c r="O24" s="185"/>
      <c r="P24" s="187"/>
      <c r="Q24" s="183"/>
      <c r="Y24" s="12">
        <f>O41</f>
        <v>24</v>
      </c>
      <c r="Z24" s="13">
        <f>P41</f>
        <v>43070</v>
      </c>
      <c r="AA24" s="8">
        <f t="shared" si="0"/>
        <v>11</v>
      </c>
      <c r="AB24" s="8">
        <f t="shared" si="1"/>
        <v>13</v>
      </c>
      <c r="AC24" s="8">
        <f t="shared" si="2"/>
        <v>11.00013</v>
      </c>
      <c r="AD24" s="24">
        <f t="shared" si="3"/>
        <v>12</v>
      </c>
      <c r="AE24" s="17">
        <f>D42</f>
        <v>11280</v>
      </c>
      <c r="AF24" s="18">
        <f t="shared" si="4"/>
        <v>11</v>
      </c>
      <c r="AG24" s="8">
        <f t="shared" si="5"/>
        <v>1</v>
      </c>
      <c r="AH24" s="22">
        <f t="shared" si="6"/>
        <v>11</v>
      </c>
      <c r="AI24" s="17">
        <f>G42</f>
        <v>9670</v>
      </c>
      <c r="AJ24">
        <f t="shared" si="7"/>
        <v>15</v>
      </c>
      <c r="AK24" s="8">
        <f t="shared" si="8"/>
        <v>1</v>
      </c>
      <c r="AL24" s="22">
        <f t="shared" si="9"/>
        <v>15</v>
      </c>
      <c r="AM24" s="17">
        <f>J42</f>
        <v>14240</v>
      </c>
      <c r="AN24" s="18">
        <f t="shared" si="10"/>
        <v>7</v>
      </c>
      <c r="AO24" s="8">
        <f t="shared" si="11"/>
        <v>1</v>
      </c>
      <c r="AP24" s="22">
        <f t="shared" si="12"/>
        <v>7</v>
      </c>
      <c r="AQ24" s="17">
        <f>M42</f>
        <v>7880</v>
      </c>
      <c r="AR24" s="18">
        <f t="shared" si="13"/>
        <v>10</v>
      </c>
      <c r="AS24" s="8">
        <f t="shared" si="14"/>
        <v>1</v>
      </c>
      <c r="AT24" s="22">
        <f t="shared" si="15"/>
        <v>10</v>
      </c>
    </row>
    <row r="25" spans="1:46" ht="15.95" customHeight="1" x14ac:dyDescent="0.2">
      <c r="A25" s="172">
        <v>11</v>
      </c>
      <c r="B25" s="160" t="str">
        <f>'Zoznam tímov a pretekárov'!A23</f>
        <v>Topoľníky Arapaima</v>
      </c>
      <c r="C25" s="158" t="s">
        <v>274</v>
      </c>
      <c r="D25" s="159"/>
      <c r="E25" s="78"/>
      <c r="F25" s="158" t="s">
        <v>273</v>
      </c>
      <c r="G25" s="159"/>
      <c r="H25" s="78"/>
      <c r="I25" s="158" t="s">
        <v>272</v>
      </c>
      <c r="J25" s="159"/>
      <c r="K25" s="78"/>
      <c r="L25" s="158" t="s">
        <v>275</v>
      </c>
      <c r="M25" s="159"/>
      <c r="N25" s="78"/>
      <c r="O25" s="184">
        <f>SUM(E26+H26+K26+N26)</f>
        <v>49</v>
      </c>
      <c r="P25" s="186">
        <f>SUM(D26+G26+J26+M26)</f>
        <v>17370</v>
      </c>
      <c r="Q25" s="182">
        <f>AD16</f>
        <v>25</v>
      </c>
      <c r="Y25" s="12">
        <f>O43</f>
        <v>35</v>
      </c>
      <c r="Z25" s="13">
        <f>P43</f>
        <v>33410</v>
      </c>
      <c r="AA25" s="8">
        <f t="shared" si="0"/>
        <v>17</v>
      </c>
      <c r="AB25" s="8">
        <f t="shared" si="1"/>
        <v>17</v>
      </c>
      <c r="AC25" s="8">
        <f t="shared" si="2"/>
        <v>17.000170000000001</v>
      </c>
      <c r="AD25" s="24">
        <f t="shared" si="3"/>
        <v>17</v>
      </c>
      <c r="AE25" s="17">
        <f>D44</f>
        <v>8600</v>
      </c>
      <c r="AF25" s="18">
        <f t="shared" si="4"/>
        <v>16</v>
      </c>
      <c r="AG25" s="8">
        <f t="shared" si="5"/>
        <v>1</v>
      </c>
      <c r="AH25" s="22">
        <f t="shared" si="6"/>
        <v>16</v>
      </c>
      <c r="AI25" s="17">
        <f>G44</f>
        <v>10070</v>
      </c>
      <c r="AJ25">
        <f t="shared" si="7"/>
        <v>14</v>
      </c>
      <c r="AK25" s="8">
        <f t="shared" si="8"/>
        <v>1</v>
      </c>
      <c r="AL25" s="22">
        <f t="shared" si="9"/>
        <v>14</v>
      </c>
      <c r="AM25" s="17">
        <f>J44</f>
        <v>7700</v>
      </c>
      <c r="AN25" s="18">
        <f t="shared" si="10"/>
        <v>17</v>
      </c>
      <c r="AO25" s="8">
        <f t="shared" si="11"/>
        <v>1</v>
      </c>
      <c r="AP25" s="22">
        <f t="shared" si="12"/>
        <v>17</v>
      </c>
      <c r="AQ25" s="17">
        <f>M44</f>
        <v>7040</v>
      </c>
      <c r="AR25" s="18">
        <f t="shared" si="13"/>
        <v>12</v>
      </c>
      <c r="AS25" s="8">
        <f t="shared" si="14"/>
        <v>1</v>
      </c>
      <c r="AT25" s="22">
        <f t="shared" si="15"/>
        <v>12</v>
      </c>
    </row>
    <row r="26" spans="1:46" ht="15.95" customHeight="1" thickBot="1" x14ac:dyDescent="0.25">
      <c r="A26" s="173"/>
      <c r="B26" s="161"/>
      <c r="C26" s="27">
        <v>10</v>
      </c>
      <c r="D26" s="28">
        <v>4700</v>
      </c>
      <c r="E26" s="32">
        <v>13</v>
      </c>
      <c r="F26" s="27">
        <v>25</v>
      </c>
      <c r="G26" s="28">
        <v>6690</v>
      </c>
      <c r="H26" s="32">
        <v>11</v>
      </c>
      <c r="I26" s="27">
        <v>24</v>
      </c>
      <c r="J26" s="28">
        <v>5360</v>
      </c>
      <c r="K26" s="32">
        <v>12</v>
      </c>
      <c r="L26" s="82">
        <v>21</v>
      </c>
      <c r="M26" s="28">
        <v>620</v>
      </c>
      <c r="N26" s="32">
        <v>13</v>
      </c>
      <c r="O26" s="185"/>
      <c r="P26" s="187"/>
      <c r="Q26" s="183"/>
      <c r="Y26" s="12">
        <f>O45</f>
        <v>17</v>
      </c>
      <c r="Z26" s="13">
        <f>P45</f>
        <v>55000</v>
      </c>
      <c r="AA26" s="8">
        <f t="shared" si="0"/>
        <v>5</v>
      </c>
      <c r="AB26" s="8">
        <f t="shared" si="1"/>
        <v>4</v>
      </c>
      <c r="AC26" s="8">
        <f t="shared" si="2"/>
        <v>5.0000400000000003</v>
      </c>
      <c r="AD26" s="24">
        <f t="shared" si="3"/>
        <v>5</v>
      </c>
      <c r="AE26" s="17">
        <f>D46</f>
        <v>19200</v>
      </c>
      <c r="AF26" s="18">
        <f t="shared" si="4"/>
        <v>4</v>
      </c>
      <c r="AG26" s="8">
        <f t="shared" si="5"/>
        <v>1</v>
      </c>
      <c r="AH26" s="22">
        <f t="shared" si="6"/>
        <v>4</v>
      </c>
      <c r="AI26" s="17">
        <f>G46</f>
        <v>17600</v>
      </c>
      <c r="AJ26">
        <f t="shared" si="7"/>
        <v>1</v>
      </c>
      <c r="AK26" s="8">
        <f t="shared" si="8"/>
        <v>1</v>
      </c>
      <c r="AL26" s="22">
        <f t="shared" si="9"/>
        <v>1</v>
      </c>
      <c r="AM26" s="17">
        <f>J46</f>
        <v>14260</v>
      </c>
      <c r="AN26" s="18">
        <f t="shared" si="10"/>
        <v>6</v>
      </c>
      <c r="AO26" s="8">
        <f t="shared" si="11"/>
        <v>1</v>
      </c>
      <c r="AP26" s="22">
        <f t="shared" si="12"/>
        <v>6</v>
      </c>
      <c r="AQ26" s="17">
        <f>M46</f>
        <v>3940</v>
      </c>
      <c r="AR26" s="18">
        <f t="shared" si="13"/>
        <v>20</v>
      </c>
      <c r="AS26" s="8">
        <f t="shared" si="14"/>
        <v>1</v>
      </c>
      <c r="AT26" s="22">
        <f t="shared" si="15"/>
        <v>20</v>
      </c>
    </row>
    <row r="27" spans="1:46" ht="15.95" customHeight="1" x14ac:dyDescent="0.2">
      <c r="A27" s="172">
        <v>12</v>
      </c>
      <c r="B27" s="160" t="str">
        <f>'Zoznam tímov a pretekárov'!A25</f>
        <v>Štúrovo Timar mix Maver</v>
      </c>
      <c r="C27" s="158" t="s">
        <v>321</v>
      </c>
      <c r="D27" s="159"/>
      <c r="E27" s="78"/>
      <c r="F27" s="158" t="s">
        <v>263</v>
      </c>
      <c r="G27" s="159"/>
      <c r="H27" s="78"/>
      <c r="I27" s="158" t="s">
        <v>265</v>
      </c>
      <c r="J27" s="159"/>
      <c r="K27" s="78"/>
      <c r="L27" s="158" t="s">
        <v>266</v>
      </c>
      <c r="M27" s="159"/>
      <c r="N27" s="78"/>
      <c r="O27" s="184">
        <f>SUM(E28+H28+K28+N28)</f>
        <v>37</v>
      </c>
      <c r="P27" s="186">
        <f>SUM(D28+G28+J28+M28)</f>
        <v>25240</v>
      </c>
      <c r="Q27" s="182">
        <f>AD17</f>
        <v>20</v>
      </c>
      <c r="Y27" s="12">
        <f>O47</f>
        <v>47</v>
      </c>
      <c r="Z27" s="13">
        <f>P47</f>
        <v>20200</v>
      </c>
      <c r="AA27" s="8">
        <f t="shared" si="0"/>
        <v>24</v>
      </c>
      <c r="AB27" s="8">
        <f t="shared" si="1"/>
        <v>24</v>
      </c>
      <c r="AC27" s="8">
        <f t="shared" si="2"/>
        <v>24.000240000000002</v>
      </c>
      <c r="AD27" s="24">
        <f t="shared" si="3"/>
        <v>24</v>
      </c>
      <c r="AE27" s="17">
        <f>D48</f>
        <v>3060</v>
      </c>
      <c r="AF27" s="18">
        <f t="shared" si="4"/>
        <v>25</v>
      </c>
      <c r="AG27" s="8">
        <f t="shared" si="5"/>
        <v>1</v>
      </c>
      <c r="AH27" s="22">
        <f t="shared" si="6"/>
        <v>25</v>
      </c>
      <c r="AI27" s="17">
        <f>G48</f>
        <v>5160</v>
      </c>
      <c r="AJ27">
        <f t="shared" si="7"/>
        <v>23</v>
      </c>
      <c r="AK27" s="8">
        <f t="shared" si="8"/>
        <v>1</v>
      </c>
      <c r="AL27" s="22">
        <f t="shared" si="9"/>
        <v>23</v>
      </c>
      <c r="AM27" s="17">
        <f>J48</f>
        <v>5840</v>
      </c>
      <c r="AN27" s="18">
        <f t="shared" si="10"/>
        <v>22</v>
      </c>
      <c r="AO27" s="8">
        <f t="shared" si="11"/>
        <v>1</v>
      </c>
      <c r="AP27" s="22">
        <f t="shared" si="12"/>
        <v>22</v>
      </c>
      <c r="AQ27" s="17">
        <f>M48</f>
        <v>6140</v>
      </c>
      <c r="AR27" s="18">
        <f t="shared" si="13"/>
        <v>17</v>
      </c>
      <c r="AS27" s="8">
        <f t="shared" si="14"/>
        <v>1</v>
      </c>
      <c r="AT27" s="22">
        <f t="shared" si="15"/>
        <v>17</v>
      </c>
    </row>
    <row r="28" spans="1:46" ht="15.95" customHeight="1" thickBot="1" x14ac:dyDescent="0.25">
      <c r="A28" s="173"/>
      <c r="B28" s="161"/>
      <c r="C28" s="27">
        <v>5</v>
      </c>
      <c r="D28" s="28">
        <v>7440</v>
      </c>
      <c r="E28" s="32">
        <v>8</v>
      </c>
      <c r="F28" s="27">
        <v>2</v>
      </c>
      <c r="G28" s="28">
        <v>6190</v>
      </c>
      <c r="H28" s="32">
        <v>9</v>
      </c>
      <c r="I28" s="27">
        <v>3</v>
      </c>
      <c r="J28" s="28">
        <v>6250</v>
      </c>
      <c r="K28" s="32">
        <v>12</v>
      </c>
      <c r="L28" s="27">
        <v>24</v>
      </c>
      <c r="M28" s="28">
        <v>5360</v>
      </c>
      <c r="N28" s="32">
        <v>8</v>
      </c>
      <c r="O28" s="185"/>
      <c r="P28" s="187"/>
      <c r="Q28" s="183"/>
      <c r="Y28" s="12">
        <f>O49</f>
        <v>29</v>
      </c>
      <c r="Z28" s="13">
        <f>P49</f>
        <v>37660</v>
      </c>
      <c r="AA28" s="8">
        <f t="shared" si="0"/>
        <v>16</v>
      </c>
      <c r="AB28" s="8">
        <f t="shared" si="1"/>
        <v>16</v>
      </c>
      <c r="AC28" s="8">
        <f t="shared" si="2"/>
        <v>16.000160000000001</v>
      </c>
      <c r="AD28" s="24">
        <f t="shared" si="3"/>
        <v>16</v>
      </c>
      <c r="AE28" s="17">
        <f>D50</f>
        <v>12220</v>
      </c>
      <c r="AF28" s="18">
        <f t="shared" si="4"/>
        <v>10</v>
      </c>
      <c r="AG28" s="8">
        <f t="shared" si="5"/>
        <v>1</v>
      </c>
      <c r="AH28" s="22">
        <f t="shared" si="6"/>
        <v>10</v>
      </c>
      <c r="AI28" s="17">
        <f>G50</f>
        <v>13420</v>
      </c>
      <c r="AJ28">
        <f t="shared" si="7"/>
        <v>6</v>
      </c>
      <c r="AK28" s="8">
        <f t="shared" si="8"/>
        <v>1</v>
      </c>
      <c r="AL28" s="22">
        <f t="shared" si="9"/>
        <v>6</v>
      </c>
      <c r="AM28" s="17">
        <f>J50</f>
        <v>6760</v>
      </c>
      <c r="AN28" s="18">
        <f t="shared" si="10"/>
        <v>20</v>
      </c>
      <c r="AO28" s="8">
        <f t="shared" si="11"/>
        <v>1</v>
      </c>
      <c r="AP28" s="22">
        <f t="shared" si="12"/>
        <v>20</v>
      </c>
      <c r="AQ28" s="17">
        <f>M50</f>
        <v>5260</v>
      </c>
      <c r="AR28" s="18">
        <f t="shared" si="13"/>
        <v>19</v>
      </c>
      <c r="AS28" s="8">
        <f t="shared" si="14"/>
        <v>1</v>
      </c>
      <c r="AT28" s="22">
        <f t="shared" si="15"/>
        <v>19</v>
      </c>
    </row>
    <row r="29" spans="1:46" ht="15.95" customHeight="1" x14ac:dyDescent="0.2">
      <c r="A29" s="172">
        <v>13</v>
      </c>
      <c r="B29" s="160" t="str">
        <f>'Zoznam tímov a pretekárov'!A27</f>
        <v>Košice D - Tubertini</v>
      </c>
      <c r="C29" s="158" t="s">
        <v>189</v>
      </c>
      <c r="D29" s="159"/>
      <c r="E29" s="78"/>
      <c r="F29" s="158" t="s">
        <v>187</v>
      </c>
      <c r="G29" s="159"/>
      <c r="H29" s="78"/>
      <c r="I29" s="167" t="s">
        <v>188</v>
      </c>
      <c r="J29" s="159"/>
      <c r="K29" s="78"/>
      <c r="L29" s="158" t="s">
        <v>233</v>
      </c>
      <c r="M29" s="159"/>
      <c r="N29" s="78"/>
      <c r="O29" s="184">
        <f t="shared" ref="O29" si="17">SUM(E30+H30+K30+N30)</f>
        <v>42</v>
      </c>
      <c r="P29" s="186">
        <f>SUM(D30+G30+J30+M30)</f>
        <v>22600</v>
      </c>
      <c r="Q29" s="182">
        <f>AD18</f>
        <v>22</v>
      </c>
      <c r="Y29" s="12">
        <f>O51</f>
        <v>19</v>
      </c>
      <c r="Z29" s="13">
        <f>P51</f>
        <v>55940</v>
      </c>
      <c r="AA29" s="8">
        <f t="shared" si="0"/>
        <v>7</v>
      </c>
      <c r="AB29" s="8">
        <f t="shared" si="1"/>
        <v>3</v>
      </c>
      <c r="AC29" s="8">
        <f t="shared" si="2"/>
        <v>7.0000299999999998</v>
      </c>
      <c r="AD29" s="24">
        <f t="shared" si="3"/>
        <v>7</v>
      </c>
      <c r="AE29" s="17">
        <f>D52</f>
        <v>20200</v>
      </c>
      <c r="AF29" s="18">
        <f t="shared" si="4"/>
        <v>2</v>
      </c>
      <c r="AG29" s="8">
        <f t="shared" si="5"/>
        <v>1</v>
      </c>
      <c r="AH29" s="22">
        <f t="shared" si="6"/>
        <v>2</v>
      </c>
      <c r="AI29" s="17">
        <f>G52</f>
        <v>12720</v>
      </c>
      <c r="AJ29">
        <f t="shared" si="7"/>
        <v>7</v>
      </c>
      <c r="AK29" s="8">
        <f t="shared" si="8"/>
        <v>1</v>
      </c>
      <c r="AL29" s="22">
        <f t="shared" si="9"/>
        <v>7</v>
      </c>
      <c r="AM29" s="17">
        <f>J52</f>
        <v>10540</v>
      </c>
      <c r="AN29" s="18">
        <f t="shared" si="10"/>
        <v>12</v>
      </c>
      <c r="AO29" s="8">
        <f t="shared" si="11"/>
        <v>1</v>
      </c>
      <c r="AP29" s="22">
        <f t="shared" si="12"/>
        <v>12</v>
      </c>
      <c r="AQ29" s="17">
        <f>M52</f>
        <v>12480</v>
      </c>
      <c r="AR29" s="18">
        <f t="shared" si="13"/>
        <v>4</v>
      </c>
      <c r="AS29" s="8">
        <f t="shared" si="14"/>
        <v>1</v>
      </c>
      <c r="AT29" s="22">
        <f t="shared" si="15"/>
        <v>4</v>
      </c>
    </row>
    <row r="30" spans="1:46" ht="15.95" customHeight="1" thickBot="1" x14ac:dyDescent="0.25">
      <c r="A30" s="173"/>
      <c r="B30" s="161"/>
      <c r="C30" s="27">
        <v>4</v>
      </c>
      <c r="D30" s="28">
        <v>7180</v>
      </c>
      <c r="E30" s="32">
        <v>9</v>
      </c>
      <c r="F30" s="27">
        <v>5</v>
      </c>
      <c r="G30" s="28">
        <v>5640</v>
      </c>
      <c r="H30" s="32">
        <v>11</v>
      </c>
      <c r="I30" s="27">
        <v>13</v>
      </c>
      <c r="J30" s="28">
        <v>7260</v>
      </c>
      <c r="K30" s="32">
        <v>10</v>
      </c>
      <c r="L30" s="27">
        <v>12</v>
      </c>
      <c r="M30" s="28">
        <v>2520</v>
      </c>
      <c r="N30" s="32">
        <v>12</v>
      </c>
      <c r="O30" s="185"/>
      <c r="P30" s="187"/>
      <c r="Q30" s="183"/>
      <c r="Y30" s="12">
        <f>O53</f>
        <v>24</v>
      </c>
      <c r="Z30" s="13">
        <f>P53</f>
        <v>43940</v>
      </c>
      <c r="AA30" s="8">
        <f t="shared" si="0"/>
        <v>11</v>
      </c>
      <c r="AB30" s="8">
        <f t="shared" si="1"/>
        <v>12</v>
      </c>
      <c r="AC30" s="8">
        <f t="shared" si="2"/>
        <v>11.000120000000001</v>
      </c>
      <c r="AD30" s="24">
        <f t="shared" si="3"/>
        <v>11</v>
      </c>
      <c r="AE30" s="17">
        <f>D54</f>
        <v>5800</v>
      </c>
      <c r="AF30" s="18">
        <f t="shared" si="4"/>
        <v>21</v>
      </c>
      <c r="AG30" s="8">
        <f t="shared" si="5"/>
        <v>1</v>
      </c>
      <c r="AH30" s="22">
        <f t="shared" si="6"/>
        <v>21</v>
      </c>
      <c r="AI30" s="17">
        <f>G54</f>
        <v>15860</v>
      </c>
      <c r="AJ30">
        <f t="shared" si="7"/>
        <v>4</v>
      </c>
      <c r="AK30" s="8">
        <f t="shared" si="8"/>
        <v>1</v>
      </c>
      <c r="AL30" s="22">
        <f t="shared" si="9"/>
        <v>4</v>
      </c>
      <c r="AM30" s="17">
        <f>J54</f>
        <v>11440</v>
      </c>
      <c r="AN30" s="18">
        <f t="shared" si="10"/>
        <v>10</v>
      </c>
      <c r="AO30" s="8">
        <f t="shared" si="11"/>
        <v>1</v>
      </c>
      <c r="AP30" s="22">
        <f t="shared" si="12"/>
        <v>10</v>
      </c>
      <c r="AQ30" s="17">
        <f>M54</f>
        <v>10840</v>
      </c>
      <c r="AR30" s="18">
        <f t="shared" si="13"/>
        <v>8</v>
      </c>
      <c r="AS30" s="8">
        <f t="shared" si="14"/>
        <v>1</v>
      </c>
      <c r="AT30" s="22">
        <f t="shared" si="15"/>
        <v>8</v>
      </c>
    </row>
    <row r="31" spans="1:46" ht="15.95" customHeight="1" x14ac:dyDescent="0.2">
      <c r="A31" s="172">
        <v>14</v>
      </c>
      <c r="B31" s="160" t="str">
        <f>'Zoznam tímov a pretekárov'!A29</f>
        <v>Košice Browning</v>
      </c>
      <c r="C31" s="158" t="s">
        <v>255</v>
      </c>
      <c r="D31" s="159"/>
      <c r="E31" s="78"/>
      <c r="F31" s="158" t="s">
        <v>254</v>
      </c>
      <c r="G31" s="159"/>
      <c r="H31" s="78"/>
      <c r="I31" s="158" t="s">
        <v>253</v>
      </c>
      <c r="J31" s="159"/>
      <c r="K31" s="78"/>
      <c r="L31" s="158" t="s">
        <v>251</v>
      </c>
      <c r="M31" s="159"/>
      <c r="N31" s="78"/>
      <c r="O31" s="184">
        <f t="shared" ref="O31" si="18">SUM(E32+H32+K32+N32)</f>
        <v>35</v>
      </c>
      <c r="P31" s="186">
        <f>SUM(D32+G32+J32+M32)</f>
        <v>25370</v>
      </c>
      <c r="Q31" s="182">
        <f>AD19</f>
        <v>18</v>
      </c>
      <c r="Y31" s="12">
        <f>O55</f>
        <v>112</v>
      </c>
      <c r="Z31" s="13">
        <f>P55</f>
        <v>-4</v>
      </c>
      <c r="AA31" s="8">
        <f t="shared" si="0"/>
        <v>26</v>
      </c>
      <c r="AB31" s="8">
        <f t="shared" si="1"/>
        <v>26</v>
      </c>
      <c r="AC31" s="8">
        <f t="shared" si="2"/>
        <v>26.000260000000001</v>
      </c>
      <c r="AD31" s="24">
        <f t="shared" si="3"/>
        <v>26</v>
      </c>
      <c r="AE31" s="17">
        <f>D56</f>
        <v>-1</v>
      </c>
      <c r="AF31" s="18">
        <f t="shared" si="4"/>
        <v>26</v>
      </c>
      <c r="AG31" s="8">
        <f t="shared" si="5"/>
        <v>5</v>
      </c>
      <c r="AH31" s="22">
        <f t="shared" si="6"/>
        <v>28</v>
      </c>
      <c r="AI31" s="17">
        <f>G56</f>
        <v>-1</v>
      </c>
      <c r="AJ31">
        <f t="shared" si="7"/>
        <v>26</v>
      </c>
      <c r="AK31" s="8">
        <f t="shared" si="8"/>
        <v>5</v>
      </c>
      <c r="AL31" s="22">
        <f t="shared" si="9"/>
        <v>28</v>
      </c>
      <c r="AM31" s="17">
        <f>J56</f>
        <v>-1</v>
      </c>
      <c r="AN31" s="18">
        <f t="shared" si="10"/>
        <v>26</v>
      </c>
      <c r="AO31" s="8">
        <f t="shared" si="11"/>
        <v>5</v>
      </c>
      <c r="AP31" s="22">
        <f t="shared" si="12"/>
        <v>28</v>
      </c>
      <c r="AQ31" s="17">
        <f>M56</f>
        <v>-1</v>
      </c>
      <c r="AR31" s="18">
        <f t="shared" si="13"/>
        <v>26</v>
      </c>
      <c r="AS31" s="8">
        <f t="shared" si="14"/>
        <v>5</v>
      </c>
      <c r="AT31" s="22">
        <f t="shared" si="15"/>
        <v>28</v>
      </c>
    </row>
    <row r="32" spans="1:46" ht="15.95" customHeight="1" thickBot="1" x14ac:dyDescent="0.25">
      <c r="A32" s="173"/>
      <c r="B32" s="161"/>
      <c r="C32" s="27">
        <v>2</v>
      </c>
      <c r="D32" s="28">
        <v>7780</v>
      </c>
      <c r="E32" s="32">
        <v>6</v>
      </c>
      <c r="F32" s="27">
        <v>13</v>
      </c>
      <c r="G32" s="28">
        <v>10350</v>
      </c>
      <c r="H32" s="32">
        <v>5</v>
      </c>
      <c r="I32" s="27">
        <v>23</v>
      </c>
      <c r="J32" s="28">
        <v>4900</v>
      </c>
      <c r="K32" s="32">
        <v>13</v>
      </c>
      <c r="L32" s="27">
        <v>16</v>
      </c>
      <c r="M32" s="28">
        <v>2340</v>
      </c>
      <c r="N32" s="32">
        <v>11</v>
      </c>
      <c r="O32" s="185"/>
      <c r="P32" s="187"/>
      <c r="Q32" s="183"/>
      <c r="Y32" s="12">
        <f>O57</f>
        <v>112</v>
      </c>
      <c r="Z32" s="13">
        <f>P57</f>
        <v>-4</v>
      </c>
      <c r="AA32" s="8">
        <f t="shared" si="0"/>
        <v>26</v>
      </c>
      <c r="AB32" s="8">
        <f t="shared" si="1"/>
        <v>26</v>
      </c>
      <c r="AC32" s="8">
        <f t="shared" si="2"/>
        <v>26.000260000000001</v>
      </c>
      <c r="AD32" s="24">
        <f t="shared" si="3"/>
        <v>26</v>
      </c>
      <c r="AE32" s="17">
        <f>D58</f>
        <v>-1</v>
      </c>
      <c r="AF32" s="18">
        <f t="shared" si="4"/>
        <v>26</v>
      </c>
      <c r="AG32" s="8">
        <f t="shared" si="5"/>
        <v>5</v>
      </c>
      <c r="AH32" s="22">
        <f t="shared" si="6"/>
        <v>28</v>
      </c>
      <c r="AI32" s="17">
        <f>G58</f>
        <v>-1</v>
      </c>
      <c r="AJ32">
        <f t="shared" si="7"/>
        <v>26</v>
      </c>
      <c r="AK32" s="8">
        <f t="shared" si="8"/>
        <v>5</v>
      </c>
      <c r="AL32" s="22">
        <f t="shared" si="9"/>
        <v>28</v>
      </c>
      <c r="AM32" s="17">
        <f>J58</f>
        <v>-1</v>
      </c>
      <c r="AN32" s="18">
        <f t="shared" si="10"/>
        <v>26</v>
      </c>
      <c r="AO32" s="8">
        <f t="shared" si="11"/>
        <v>5</v>
      </c>
      <c r="AP32" s="22">
        <f t="shared" si="12"/>
        <v>28</v>
      </c>
      <c r="AQ32" s="17">
        <f>M58</f>
        <v>-1</v>
      </c>
      <c r="AR32" s="18">
        <f t="shared" si="13"/>
        <v>26</v>
      </c>
      <c r="AS32" s="8">
        <f t="shared" si="14"/>
        <v>5</v>
      </c>
      <c r="AT32" s="22">
        <f t="shared" si="15"/>
        <v>28</v>
      </c>
    </row>
    <row r="33" spans="1:46" ht="15.95" customHeight="1" x14ac:dyDescent="0.2">
      <c r="A33" s="172">
        <v>15</v>
      </c>
      <c r="B33" s="160" t="str">
        <f>'Zoznam tímov a pretekárov'!A31</f>
        <v>Bratislava II. - Trabucco</v>
      </c>
      <c r="C33" s="158" t="s">
        <v>190</v>
      </c>
      <c r="D33" s="159"/>
      <c r="E33" s="78"/>
      <c r="F33" s="158" t="s">
        <v>191</v>
      </c>
      <c r="G33" s="159"/>
      <c r="H33" s="78"/>
      <c r="I33" s="158" t="s">
        <v>192</v>
      </c>
      <c r="J33" s="159"/>
      <c r="K33" s="78"/>
      <c r="L33" s="158" t="s">
        <v>193</v>
      </c>
      <c r="M33" s="159"/>
      <c r="N33" s="78"/>
      <c r="O33" s="184">
        <f t="shared" ref="O33:O63" si="19">SUM(E34+H34+K34+N34)</f>
        <v>44</v>
      </c>
      <c r="P33" s="186">
        <f>SUM(D34+G34+J34+M34)</f>
        <v>25680</v>
      </c>
      <c r="Q33" s="182">
        <f>AD20</f>
        <v>23</v>
      </c>
      <c r="Y33" s="12">
        <f>O59</f>
        <v>112</v>
      </c>
      <c r="Z33" s="13">
        <f>P59</f>
        <v>-4</v>
      </c>
      <c r="AA33" s="8">
        <f t="shared" si="0"/>
        <v>26</v>
      </c>
      <c r="AB33" s="8">
        <f t="shared" si="1"/>
        <v>26</v>
      </c>
      <c r="AC33" s="8">
        <f t="shared" si="2"/>
        <v>26.000260000000001</v>
      </c>
      <c r="AD33" s="24">
        <f t="shared" si="3"/>
        <v>26</v>
      </c>
      <c r="AE33" s="17">
        <f>D60</f>
        <v>-1</v>
      </c>
      <c r="AF33" s="18">
        <f t="shared" si="4"/>
        <v>26</v>
      </c>
      <c r="AG33" s="8">
        <f t="shared" si="5"/>
        <v>5</v>
      </c>
      <c r="AH33" s="22">
        <f t="shared" si="6"/>
        <v>28</v>
      </c>
      <c r="AI33" s="17">
        <f>G60</f>
        <v>-1</v>
      </c>
      <c r="AJ33">
        <f t="shared" si="7"/>
        <v>26</v>
      </c>
      <c r="AK33" s="8">
        <f t="shared" si="8"/>
        <v>5</v>
      </c>
      <c r="AL33" s="22">
        <f t="shared" si="9"/>
        <v>28</v>
      </c>
      <c r="AM33" s="17">
        <f>J60</f>
        <v>-1</v>
      </c>
      <c r="AN33" s="18">
        <f t="shared" si="10"/>
        <v>26</v>
      </c>
      <c r="AO33" s="8">
        <f t="shared" si="11"/>
        <v>5</v>
      </c>
      <c r="AP33" s="22">
        <f t="shared" si="12"/>
        <v>28</v>
      </c>
      <c r="AQ33" s="17">
        <f>M60</f>
        <v>-1</v>
      </c>
      <c r="AR33" s="18">
        <f t="shared" si="13"/>
        <v>26</v>
      </c>
      <c r="AS33" s="8">
        <f t="shared" si="14"/>
        <v>5</v>
      </c>
      <c r="AT33" s="22">
        <f t="shared" si="15"/>
        <v>28</v>
      </c>
    </row>
    <row r="34" spans="1:46" ht="15.95" customHeight="1" thickBot="1" x14ac:dyDescent="0.25">
      <c r="A34" s="173"/>
      <c r="B34" s="161"/>
      <c r="C34" s="27">
        <v>18</v>
      </c>
      <c r="D34" s="28">
        <v>10540</v>
      </c>
      <c r="E34" s="32">
        <v>9</v>
      </c>
      <c r="F34" s="27">
        <v>11</v>
      </c>
      <c r="G34" s="28">
        <v>4500</v>
      </c>
      <c r="H34" s="32">
        <v>13</v>
      </c>
      <c r="I34" s="27">
        <v>19</v>
      </c>
      <c r="J34" s="28">
        <v>9100</v>
      </c>
      <c r="K34" s="32">
        <v>9</v>
      </c>
      <c r="L34" s="27">
        <v>13</v>
      </c>
      <c r="M34" s="28">
        <v>1540</v>
      </c>
      <c r="N34" s="32">
        <v>13</v>
      </c>
      <c r="O34" s="185"/>
      <c r="P34" s="187"/>
      <c r="Q34" s="183"/>
      <c r="Y34" s="12">
        <f>O61</f>
        <v>112</v>
      </c>
      <c r="Z34" s="13">
        <f>P61</f>
        <v>-4</v>
      </c>
      <c r="AA34" s="8">
        <f t="shared" si="0"/>
        <v>26</v>
      </c>
      <c r="AB34" s="8">
        <f t="shared" si="1"/>
        <v>26</v>
      </c>
      <c r="AC34" s="8">
        <f t="shared" si="2"/>
        <v>26.000260000000001</v>
      </c>
      <c r="AD34" s="24">
        <f t="shared" si="3"/>
        <v>26</v>
      </c>
      <c r="AE34" s="17">
        <f>D62</f>
        <v>-1</v>
      </c>
      <c r="AF34" s="18">
        <f t="shared" si="4"/>
        <v>26</v>
      </c>
      <c r="AG34" s="8">
        <f t="shared" si="5"/>
        <v>5</v>
      </c>
      <c r="AH34" s="22">
        <f t="shared" si="6"/>
        <v>28</v>
      </c>
      <c r="AI34" s="17">
        <f>G62</f>
        <v>-1</v>
      </c>
      <c r="AJ34">
        <f t="shared" si="7"/>
        <v>26</v>
      </c>
      <c r="AK34" s="8">
        <f t="shared" si="8"/>
        <v>5</v>
      </c>
      <c r="AL34" s="22">
        <f t="shared" si="9"/>
        <v>28</v>
      </c>
      <c r="AM34" s="17">
        <f>J62</f>
        <v>-1</v>
      </c>
      <c r="AN34" s="18">
        <f t="shared" si="10"/>
        <v>26</v>
      </c>
      <c r="AO34" s="8">
        <f t="shared" si="11"/>
        <v>5</v>
      </c>
      <c r="AP34" s="22">
        <f t="shared" si="12"/>
        <v>28</v>
      </c>
      <c r="AQ34" s="17">
        <f>M62</f>
        <v>-1</v>
      </c>
      <c r="AR34" s="18">
        <f t="shared" si="13"/>
        <v>26</v>
      </c>
      <c r="AS34" s="8">
        <f t="shared" si="14"/>
        <v>5</v>
      </c>
      <c r="AT34" s="22">
        <f t="shared" si="15"/>
        <v>28</v>
      </c>
    </row>
    <row r="35" spans="1:46" ht="15.95" customHeight="1" x14ac:dyDescent="0.2">
      <c r="A35" s="172">
        <v>16</v>
      </c>
      <c r="B35" s="160" t="str">
        <f>'Zoznam tímov a pretekárov'!A33</f>
        <v xml:space="preserve">Galanta -Sensas </v>
      </c>
      <c r="C35" s="158" t="s">
        <v>235</v>
      </c>
      <c r="D35" s="159"/>
      <c r="E35" s="78"/>
      <c r="F35" s="158" t="s">
        <v>195</v>
      </c>
      <c r="G35" s="159"/>
      <c r="H35" s="78"/>
      <c r="I35" s="158" t="s">
        <v>303</v>
      </c>
      <c r="J35" s="159"/>
      <c r="K35" s="78"/>
      <c r="L35" s="158" t="s">
        <v>196</v>
      </c>
      <c r="M35" s="159"/>
      <c r="N35" s="78"/>
      <c r="O35" s="184">
        <f t="shared" si="19"/>
        <v>40</v>
      </c>
      <c r="P35" s="186">
        <f t="shared" ref="P35:P63" si="20">SUM(D36+G36+J36+M36)</f>
        <v>21570</v>
      </c>
      <c r="Q35" s="182">
        <f>AD21</f>
        <v>21</v>
      </c>
      <c r="Y35" s="12">
        <f>O63</f>
        <v>112</v>
      </c>
      <c r="Z35" s="13">
        <f>P63</f>
        <v>-4</v>
      </c>
      <c r="AA35" s="8">
        <f t="shared" si="0"/>
        <v>26</v>
      </c>
      <c r="AB35" s="8">
        <f t="shared" si="1"/>
        <v>26</v>
      </c>
      <c r="AC35" s="8">
        <f t="shared" si="2"/>
        <v>26.000260000000001</v>
      </c>
      <c r="AD35" s="24">
        <f t="shared" si="3"/>
        <v>26</v>
      </c>
      <c r="AE35" s="17">
        <f>D64</f>
        <v>-1</v>
      </c>
      <c r="AF35" s="18">
        <f t="shared" si="4"/>
        <v>26</v>
      </c>
      <c r="AG35" s="8">
        <f t="shared" si="5"/>
        <v>5</v>
      </c>
      <c r="AH35" s="22">
        <f t="shared" si="6"/>
        <v>28</v>
      </c>
      <c r="AI35" s="17">
        <f>G64</f>
        <v>-1</v>
      </c>
      <c r="AJ35">
        <f t="shared" si="7"/>
        <v>26</v>
      </c>
      <c r="AK35" s="8">
        <f t="shared" si="8"/>
        <v>5</v>
      </c>
      <c r="AL35" s="22">
        <f t="shared" si="9"/>
        <v>28</v>
      </c>
      <c r="AM35" s="17">
        <f>J64</f>
        <v>-1</v>
      </c>
      <c r="AN35" s="18">
        <f t="shared" si="10"/>
        <v>26</v>
      </c>
      <c r="AO35" s="8">
        <f t="shared" si="11"/>
        <v>5</v>
      </c>
      <c r="AP35" s="22">
        <f t="shared" si="12"/>
        <v>28</v>
      </c>
      <c r="AQ35" s="17">
        <f>M64</f>
        <v>-1</v>
      </c>
      <c r="AR35" s="18">
        <f>IF(M34="d",MAX($A$5:$A$64) +1,RANK(AQ35,$AQ$6:$AQ$35,0))</f>
        <v>26</v>
      </c>
      <c r="AS35" s="8">
        <f>COUNTIF($AR$6:$AR$35,AR35)</f>
        <v>5</v>
      </c>
      <c r="AT35" s="22">
        <f>IF(AS35 &gt; 1,IF(MOD(AS35,2) = 0,((AR35*2+AS35-1)/2),(AR35*2+AS35-1)/2),IF(AS35=1,AR35,(AR35*2+AS35-1)/2))</f>
        <v>28</v>
      </c>
    </row>
    <row r="36" spans="1:46" ht="15.95" customHeight="1" thickBot="1" x14ac:dyDescent="0.25">
      <c r="A36" s="173"/>
      <c r="B36" s="161"/>
      <c r="C36" s="27">
        <v>9</v>
      </c>
      <c r="D36" s="28">
        <v>4780</v>
      </c>
      <c r="E36" s="32">
        <v>12</v>
      </c>
      <c r="F36" s="27">
        <v>7</v>
      </c>
      <c r="G36" s="28">
        <v>4940</v>
      </c>
      <c r="H36" s="32">
        <v>12</v>
      </c>
      <c r="I36" s="27">
        <v>12</v>
      </c>
      <c r="J36" s="28">
        <v>8810</v>
      </c>
      <c r="K36" s="32">
        <v>6</v>
      </c>
      <c r="L36" s="27">
        <v>22</v>
      </c>
      <c r="M36" s="28">
        <v>3040</v>
      </c>
      <c r="N36" s="32">
        <v>10</v>
      </c>
      <c r="O36" s="185"/>
      <c r="P36" s="187"/>
      <c r="Q36" s="183"/>
      <c r="AF36" s="10"/>
    </row>
    <row r="37" spans="1:46" ht="15.95" customHeight="1" x14ac:dyDescent="0.25">
      <c r="A37" s="172">
        <v>17</v>
      </c>
      <c r="B37" s="160" t="str">
        <f>'Zoznam tímov a pretekárov'!A35</f>
        <v>Šurany Colmic</v>
      </c>
      <c r="C37" s="158" t="s">
        <v>249</v>
      </c>
      <c r="D37" s="159"/>
      <c r="E37" s="78"/>
      <c r="F37" s="158" t="s">
        <v>248</v>
      </c>
      <c r="G37" s="159"/>
      <c r="H37" s="78"/>
      <c r="I37" s="158" t="s">
        <v>247</v>
      </c>
      <c r="J37" s="159"/>
      <c r="K37" s="78"/>
      <c r="L37" s="158" t="s">
        <v>246</v>
      </c>
      <c r="M37" s="159"/>
      <c r="N37" s="78"/>
      <c r="O37" s="184">
        <f t="shared" si="19"/>
        <v>36</v>
      </c>
      <c r="P37" s="186">
        <f t="shared" si="20"/>
        <v>28070</v>
      </c>
      <c r="Q37" s="182">
        <f>AD22</f>
        <v>19</v>
      </c>
      <c r="R37" s="86"/>
      <c r="S37" s="86"/>
    </row>
    <row r="38" spans="1:46" ht="15.75" customHeight="1" thickBot="1" x14ac:dyDescent="0.25">
      <c r="A38" s="173"/>
      <c r="B38" s="161"/>
      <c r="C38" s="27">
        <v>12</v>
      </c>
      <c r="D38" s="28">
        <v>5540</v>
      </c>
      <c r="E38" s="32">
        <v>11</v>
      </c>
      <c r="F38" s="27">
        <v>6</v>
      </c>
      <c r="G38" s="28">
        <v>8060</v>
      </c>
      <c r="H38" s="32">
        <v>8</v>
      </c>
      <c r="I38" s="27">
        <v>7</v>
      </c>
      <c r="J38" s="28">
        <v>7590</v>
      </c>
      <c r="K38" s="32">
        <v>9</v>
      </c>
      <c r="L38" s="27">
        <v>11</v>
      </c>
      <c r="M38" s="28">
        <v>6880</v>
      </c>
      <c r="N38" s="32">
        <v>8</v>
      </c>
      <c r="O38" s="185"/>
      <c r="P38" s="187"/>
      <c r="Q38" s="183"/>
    </row>
    <row r="39" spans="1:46" ht="15" customHeight="1" x14ac:dyDescent="0.2">
      <c r="A39" s="172">
        <v>18</v>
      </c>
      <c r="B39" s="160" t="str">
        <f>'Zoznam tímov a pretekárov'!A37</f>
        <v>Komárno -Tubertini</v>
      </c>
      <c r="C39" s="158" t="s">
        <v>198</v>
      </c>
      <c r="D39" s="159"/>
      <c r="E39" s="78"/>
      <c r="F39" s="158" t="s">
        <v>199</v>
      </c>
      <c r="G39" s="159"/>
      <c r="H39" s="78"/>
      <c r="I39" s="158" t="s">
        <v>200</v>
      </c>
      <c r="J39" s="159"/>
      <c r="K39" s="78"/>
      <c r="L39" s="158" t="s">
        <v>238</v>
      </c>
      <c r="M39" s="159"/>
      <c r="N39" s="78"/>
      <c r="O39" s="184">
        <f t="shared" si="19"/>
        <v>20</v>
      </c>
      <c r="P39" s="186">
        <f t="shared" si="20"/>
        <v>48920</v>
      </c>
      <c r="Q39" s="182">
        <f>AD23</f>
        <v>9</v>
      </c>
    </row>
    <row r="40" spans="1:46" ht="15.75" customHeight="1" thickBot="1" x14ac:dyDescent="0.25">
      <c r="A40" s="173"/>
      <c r="B40" s="161"/>
      <c r="C40" s="27">
        <v>15</v>
      </c>
      <c r="D40" s="28">
        <v>10440</v>
      </c>
      <c r="E40" s="32">
        <v>10</v>
      </c>
      <c r="F40" s="27">
        <v>24</v>
      </c>
      <c r="G40" s="28">
        <v>15870</v>
      </c>
      <c r="H40" s="32">
        <f>IF(ISBLANK(G40),0,IF(ISBLANK(F39),0,IF(H39 = "D",MAX($A$5:$A$64) + 1,AL23)))</f>
        <v>3</v>
      </c>
      <c r="I40" s="27">
        <v>9</v>
      </c>
      <c r="J40" s="28">
        <v>13750</v>
      </c>
      <c r="K40" s="32">
        <v>3</v>
      </c>
      <c r="L40" s="27">
        <v>14</v>
      </c>
      <c r="M40" s="28">
        <v>8860</v>
      </c>
      <c r="N40" s="32">
        <v>4</v>
      </c>
      <c r="O40" s="185"/>
      <c r="P40" s="187"/>
      <c r="Q40" s="183"/>
    </row>
    <row r="41" spans="1:46" ht="15" customHeight="1" x14ac:dyDescent="0.2">
      <c r="A41" s="172">
        <v>19</v>
      </c>
      <c r="B41" s="160" t="str">
        <f>'Zoznam tímov a pretekárov'!A39</f>
        <v xml:space="preserve">Považská Bystrica A  Browning </v>
      </c>
      <c r="C41" s="158" t="s">
        <v>203</v>
      </c>
      <c r="D41" s="159"/>
      <c r="E41" s="78"/>
      <c r="F41" s="158" t="s">
        <v>239</v>
      </c>
      <c r="G41" s="159"/>
      <c r="H41" s="78"/>
      <c r="I41" s="158" t="s">
        <v>323</v>
      </c>
      <c r="J41" s="159"/>
      <c r="K41" s="78"/>
      <c r="L41" s="158" t="s">
        <v>202</v>
      </c>
      <c r="M41" s="159"/>
      <c r="N41" s="78"/>
      <c r="O41" s="184">
        <f t="shared" si="19"/>
        <v>24</v>
      </c>
      <c r="P41" s="186">
        <f t="shared" si="20"/>
        <v>43070</v>
      </c>
      <c r="Q41" s="182">
        <f>AD24</f>
        <v>12</v>
      </c>
    </row>
    <row r="42" spans="1:46" ht="15.75" customHeight="1" thickBot="1" x14ac:dyDescent="0.25">
      <c r="A42" s="173"/>
      <c r="B42" s="161"/>
      <c r="C42" s="27">
        <v>25</v>
      </c>
      <c r="D42" s="28">
        <v>11280</v>
      </c>
      <c r="E42" s="32">
        <v>7</v>
      </c>
      <c r="F42" s="27">
        <v>10</v>
      </c>
      <c r="G42" s="28">
        <v>9670</v>
      </c>
      <c r="H42" s="32">
        <v>6</v>
      </c>
      <c r="I42" s="27">
        <v>14</v>
      </c>
      <c r="J42" s="28">
        <v>14240</v>
      </c>
      <c r="K42" s="32">
        <v>5</v>
      </c>
      <c r="L42" s="27">
        <v>6</v>
      </c>
      <c r="M42" s="28">
        <v>7880</v>
      </c>
      <c r="N42" s="32">
        <v>6</v>
      </c>
      <c r="O42" s="185"/>
      <c r="P42" s="187"/>
      <c r="Q42" s="183"/>
    </row>
    <row r="43" spans="1:46" ht="15" customHeight="1" thickBot="1" x14ac:dyDescent="0.25">
      <c r="A43" s="172">
        <v>20</v>
      </c>
      <c r="B43" s="160" t="str">
        <f>'Zoznam tímov a pretekárov'!A41</f>
        <v>Bratislava V. - Abramis A</v>
      </c>
      <c r="C43" s="158" t="s">
        <v>204</v>
      </c>
      <c r="D43" s="159"/>
      <c r="E43" s="78"/>
      <c r="F43" s="158" t="s">
        <v>206</v>
      </c>
      <c r="G43" s="159"/>
      <c r="H43" s="78"/>
      <c r="I43" s="158" t="s">
        <v>207</v>
      </c>
      <c r="J43" s="159"/>
      <c r="K43" s="78"/>
      <c r="L43" s="158" t="s">
        <v>205</v>
      </c>
      <c r="M43" s="159"/>
      <c r="N43" s="78"/>
      <c r="O43" s="184">
        <f t="shared" si="19"/>
        <v>35</v>
      </c>
      <c r="P43" s="186">
        <f t="shared" si="20"/>
        <v>33410</v>
      </c>
      <c r="Q43" s="182">
        <f>AD25</f>
        <v>17</v>
      </c>
      <c r="AP43" s="21" t="s">
        <v>26</v>
      </c>
      <c r="AQ43" s="9" t="str">
        <f>IF(C5 = "D","0"," ")</f>
        <v xml:space="preserve"> </v>
      </c>
    </row>
    <row r="44" spans="1:46" ht="15.75" customHeight="1" thickBot="1" x14ac:dyDescent="0.25">
      <c r="A44" s="173"/>
      <c r="B44" s="161"/>
      <c r="C44" s="27">
        <v>19</v>
      </c>
      <c r="D44" s="28">
        <v>8600</v>
      </c>
      <c r="E44" s="32">
        <v>12</v>
      </c>
      <c r="F44" s="27">
        <v>22</v>
      </c>
      <c r="G44" s="28">
        <v>10070</v>
      </c>
      <c r="H44" s="32">
        <v>10</v>
      </c>
      <c r="I44" s="27">
        <v>6</v>
      </c>
      <c r="J44" s="28">
        <v>7700</v>
      </c>
      <c r="K44" s="32">
        <v>8</v>
      </c>
      <c r="L44" s="27">
        <v>15</v>
      </c>
      <c r="M44" s="28">
        <v>7040</v>
      </c>
      <c r="N44" s="32">
        <v>5</v>
      </c>
      <c r="O44" s="185"/>
      <c r="P44" s="187"/>
      <c r="Q44" s="183"/>
      <c r="AP44" s="21" t="s">
        <v>27</v>
      </c>
    </row>
    <row r="45" spans="1:46" ht="15" customHeight="1" x14ac:dyDescent="0.2">
      <c r="A45" s="172">
        <v>21</v>
      </c>
      <c r="B45" s="160" t="str">
        <f>'Zoznam tímov a pretekárov'!A43</f>
        <v>Bratislava V. - Abramis B</v>
      </c>
      <c r="C45" s="158" t="s">
        <v>324</v>
      </c>
      <c r="D45" s="159"/>
      <c r="E45" s="78"/>
      <c r="F45" s="158" t="s">
        <v>209</v>
      </c>
      <c r="G45" s="159"/>
      <c r="H45" s="78"/>
      <c r="I45" s="158" t="s">
        <v>208</v>
      </c>
      <c r="J45" s="159"/>
      <c r="K45" s="78"/>
      <c r="L45" s="158" t="s">
        <v>240</v>
      </c>
      <c r="M45" s="159"/>
      <c r="N45" s="78"/>
      <c r="O45" s="184">
        <f t="shared" si="19"/>
        <v>17</v>
      </c>
      <c r="P45" s="186">
        <f t="shared" si="20"/>
        <v>55000</v>
      </c>
      <c r="Q45" s="182">
        <f>AD26</f>
        <v>5</v>
      </c>
    </row>
    <row r="46" spans="1:46" ht="15.75" customHeight="1" thickBot="1" x14ac:dyDescent="0.25">
      <c r="A46" s="173"/>
      <c r="B46" s="161"/>
      <c r="C46" s="27">
        <v>23</v>
      </c>
      <c r="D46" s="28">
        <v>19200</v>
      </c>
      <c r="E46" s="32">
        <v>3</v>
      </c>
      <c r="F46" s="27">
        <v>18</v>
      </c>
      <c r="G46" s="28">
        <v>17600</v>
      </c>
      <c r="H46" s="32">
        <f>IF(ISBLANK(G46),0,IF(ISBLANK(F45),0,IF(H45 = "D",MAX($A$5:$A$64) + 1,AL26)))</f>
        <v>1</v>
      </c>
      <c r="I46" s="27">
        <v>20</v>
      </c>
      <c r="J46" s="28">
        <v>14260</v>
      </c>
      <c r="K46" s="32">
        <v>4</v>
      </c>
      <c r="L46" s="27">
        <v>20</v>
      </c>
      <c r="M46" s="28">
        <v>3940</v>
      </c>
      <c r="N46" s="32">
        <v>9</v>
      </c>
      <c r="O46" s="185"/>
      <c r="P46" s="187"/>
      <c r="Q46" s="183"/>
    </row>
    <row r="47" spans="1:46" ht="15" customHeight="1" x14ac:dyDescent="0.2">
      <c r="A47" s="172">
        <v>22</v>
      </c>
      <c r="B47" s="160" t="str">
        <f>'Zoznam tímov a pretekárov'!A45</f>
        <v>Piešťany - Energofish</v>
      </c>
      <c r="C47" s="158" t="s">
        <v>305</v>
      </c>
      <c r="D47" s="159"/>
      <c r="E47" s="78"/>
      <c r="F47" s="158" t="s">
        <v>211</v>
      </c>
      <c r="G47" s="159"/>
      <c r="H47" s="78"/>
      <c r="I47" s="158" t="s">
        <v>212</v>
      </c>
      <c r="J47" s="159"/>
      <c r="K47" s="78"/>
      <c r="L47" s="158" t="s">
        <v>306</v>
      </c>
      <c r="M47" s="159"/>
      <c r="N47" s="78"/>
      <c r="O47" s="184">
        <f t="shared" si="19"/>
        <v>47</v>
      </c>
      <c r="P47" s="186">
        <f t="shared" si="20"/>
        <v>20200</v>
      </c>
      <c r="Q47" s="182">
        <f>AD27</f>
        <v>24</v>
      </c>
    </row>
    <row r="48" spans="1:46" ht="15.75" customHeight="1" thickBot="1" x14ac:dyDescent="0.25">
      <c r="A48" s="173"/>
      <c r="B48" s="161"/>
      <c r="C48" s="27">
        <v>16</v>
      </c>
      <c r="D48" s="28">
        <v>3060</v>
      </c>
      <c r="E48" s="32">
        <v>13</v>
      </c>
      <c r="F48" s="27">
        <v>15</v>
      </c>
      <c r="G48" s="28">
        <v>5160</v>
      </c>
      <c r="H48" s="32">
        <v>13</v>
      </c>
      <c r="I48" s="27">
        <v>18</v>
      </c>
      <c r="J48" s="28">
        <v>5840</v>
      </c>
      <c r="K48" s="32">
        <v>11</v>
      </c>
      <c r="L48" s="27">
        <v>10</v>
      </c>
      <c r="M48" s="28">
        <v>6140</v>
      </c>
      <c r="N48" s="32">
        <v>10</v>
      </c>
      <c r="O48" s="185"/>
      <c r="P48" s="187"/>
      <c r="Q48" s="183"/>
    </row>
    <row r="49" spans="1:17" ht="15" customHeight="1" x14ac:dyDescent="0.2">
      <c r="A49" s="172">
        <v>23</v>
      </c>
      <c r="B49" s="160" t="str">
        <f>'Zoznam tímov a pretekárov'!A47</f>
        <v>Dunajská Streda  Szenzal</v>
      </c>
      <c r="C49" s="158" t="s">
        <v>307</v>
      </c>
      <c r="D49" s="159"/>
      <c r="E49" s="78"/>
      <c r="F49" s="158" t="s">
        <v>216</v>
      </c>
      <c r="G49" s="159"/>
      <c r="H49" s="78"/>
      <c r="I49" s="158" t="s">
        <v>217</v>
      </c>
      <c r="J49" s="159"/>
      <c r="K49" s="78"/>
      <c r="L49" s="158" t="s">
        <v>242</v>
      </c>
      <c r="M49" s="159"/>
      <c r="N49" s="78"/>
      <c r="O49" s="184">
        <f t="shared" si="19"/>
        <v>29</v>
      </c>
      <c r="P49" s="186">
        <f t="shared" si="20"/>
        <v>37660</v>
      </c>
      <c r="Q49" s="182">
        <f>AD28</f>
        <v>16</v>
      </c>
    </row>
    <row r="50" spans="1:17" ht="15.75" customHeight="1" thickBot="1" x14ac:dyDescent="0.25">
      <c r="A50" s="173"/>
      <c r="B50" s="161"/>
      <c r="C50" s="27">
        <v>22</v>
      </c>
      <c r="D50" s="28">
        <v>12220</v>
      </c>
      <c r="E50" s="32">
        <v>6</v>
      </c>
      <c r="F50" s="27">
        <v>9</v>
      </c>
      <c r="G50" s="28">
        <v>13420</v>
      </c>
      <c r="H50" s="32">
        <v>1</v>
      </c>
      <c r="I50" s="27">
        <v>10</v>
      </c>
      <c r="J50" s="28">
        <v>6760</v>
      </c>
      <c r="K50" s="32">
        <v>11</v>
      </c>
      <c r="L50" s="27">
        <v>2</v>
      </c>
      <c r="M50" s="28">
        <v>5260</v>
      </c>
      <c r="N50" s="32">
        <v>11</v>
      </c>
      <c r="O50" s="185"/>
      <c r="P50" s="187"/>
      <c r="Q50" s="183"/>
    </row>
    <row r="51" spans="1:17" ht="15" customHeight="1" x14ac:dyDescent="0.2">
      <c r="A51" s="172">
        <v>24</v>
      </c>
      <c r="B51" s="195" t="str">
        <f>'Zoznam tímov a pretekárov'!A49</f>
        <v>Dunajská Lužná MVDE</v>
      </c>
      <c r="C51" s="158" t="s">
        <v>244</v>
      </c>
      <c r="D51" s="159"/>
      <c r="E51" s="78"/>
      <c r="F51" s="158" t="s">
        <v>221</v>
      </c>
      <c r="G51" s="159"/>
      <c r="H51" s="78"/>
      <c r="I51" s="158" t="s">
        <v>218</v>
      </c>
      <c r="J51" s="159"/>
      <c r="K51" s="78"/>
      <c r="L51" s="158" t="s">
        <v>220</v>
      </c>
      <c r="M51" s="159"/>
      <c r="N51" s="78"/>
      <c r="O51" s="184">
        <f t="shared" si="19"/>
        <v>19</v>
      </c>
      <c r="P51" s="186">
        <f t="shared" si="20"/>
        <v>55940</v>
      </c>
      <c r="Q51" s="182">
        <f>AD29</f>
        <v>7</v>
      </c>
    </row>
    <row r="52" spans="1:17" ht="15.75" customHeight="1" thickBot="1" x14ac:dyDescent="0.25">
      <c r="A52" s="173"/>
      <c r="B52" s="196"/>
      <c r="C52" s="27">
        <v>24</v>
      </c>
      <c r="D52" s="28">
        <v>20200</v>
      </c>
      <c r="E52" s="32">
        <f>IF(ISBLANK(D52),0,IF(ISBLANK(C51),0,IF(E51 = "D",MAX($A$5:$A$64) + 1,AH29)))</f>
        <v>2</v>
      </c>
      <c r="F52" s="27">
        <v>21</v>
      </c>
      <c r="G52" s="28">
        <v>12720</v>
      </c>
      <c r="H52" s="32">
        <v>6</v>
      </c>
      <c r="I52" s="27">
        <v>25</v>
      </c>
      <c r="J52" s="28">
        <v>10540</v>
      </c>
      <c r="K52" s="32">
        <v>8</v>
      </c>
      <c r="L52" s="27">
        <v>5</v>
      </c>
      <c r="M52" s="28">
        <v>12480</v>
      </c>
      <c r="N52" s="32">
        <v>3</v>
      </c>
      <c r="O52" s="185"/>
      <c r="P52" s="187"/>
      <c r="Q52" s="183"/>
    </row>
    <row r="53" spans="1:17" ht="15" customHeight="1" x14ac:dyDescent="0.2">
      <c r="A53" s="172">
        <v>25</v>
      </c>
      <c r="B53" s="195" t="str">
        <f>'Zoznam tímov a pretekárov'!A51</f>
        <v>Štúrovo B.</v>
      </c>
      <c r="C53" s="164" t="s">
        <v>259</v>
      </c>
      <c r="D53" s="197"/>
      <c r="E53" s="78"/>
      <c r="F53" s="158" t="s">
        <v>257</v>
      </c>
      <c r="G53" s="159"/>
      <c r="H53" s="78"/>
      <c r="I53" s="158" t="s">
        <v>258</v>
      </c>
      <c r="J53" s="159"/>
      <c r="K53" s="78"/>
      <c r="L53" s="158" t="s">
        <v>261</v>
      </c>
      <c r="M53" s="159"/>
      <c r="N53" s="78"/>
      <c r="O53" s="184">
        <f t="shared" si="19"/>
        <v>24</v>
      </c>
      <c r="P53" s="186">
        <f t="shared" si="20"/>
        <v>43940</v>
      </c>
      <c r="Q53" s="182">
        <f>AD30</f>
        <v>11</v>
      </c>
    </row>
    <row r="54" spans="1:17" ht="15.75" customHeight="1" thickBot="1" x14ac:dyDescent="0.25">
      <c r="A54" s="173"/>
      <c r="B54" s="196"/>
      <c r="C54" s="27">
        <v>11</v>
      </c>
      <c r="D54" s="28">
        <v>5800</v>
      </c>
      <c r="E54" s="32">
        <v>10</v>
      </c>
      <c r="F54" s="27">
        <v>14</v>
      </c>
      <c r="G54" s="28">
        <v>15860</v>
      </c>
      <c r="H54" s="32">
        <f>IF(ISBLANK(G54),0,IF(ISBLANK(F53),0,IF(H53 = "D",MAX($A$5:$A$64) + 1,AL30)))</f>
        <v>4</v>
      </c>
      <c r="I54" s="27">
        <v>16</v>
      </c>
      <c r="J54" s="28">
        <v>11440</v>
      </c>
      <c r="K54" s="32">
        <v>7</v>
      </c>
      <c r="L54" s="27">
        <v>23</v>
      </c>
      <c r="M54" s="28">
        <v>10840</v>
      </c>
      <c r="N54" s="32">
        <v>3</v>
      </c>
      <c r="O54" s="185"/>
      <c r="P54" s="187"/>
      <c r="Q54" s="183"/>
    </row>
    <row r="55" spans="1:17" ht="15" hidden="1" customHeight="1" x14ac:dyDescent="0.2">
      <c r="A55" s="172">
        <v>26</v>
      </c>
      <c r="B55" s="195"/>
      <c r="C55" s="158" t="s">
        <v>280</v>
      </c>
      <c r="D55" s="159"/>
      <c r="E55" s="78"/>
      <c r="F55" s="158" t="s">
        <v>281</v>
      </c>
      <c r="G55" s="159"/>
      <c r="H55" s="78"/>
      <c r="I55" s="158" t="s">
        <v>43</v>
      </c>
      <c r="J55" s="159"/>
      <c r="K55" s="78"/>
      <c r="L55" s="158" t="s">
        <v>41</v>
      </c>
      <c r="M55" s="159"/>
      <c r="N55" s="78"/>
      <c r="O55" s="184">
        <f t="shared" si="19"/>
        <v>112</v>
      </c>
      <c r="P55" s="186">
        <f t="shared" si="20"/>
        <v>-4</v>
      </c>
      <c r="Q55" s="182">
        <f>AD31</f>
        <v>26</v>
      </c>
    </row>
    <row r="56" spans="1:17" ht="15.75" hidden="1" customHeight="1" thickBot="1" x14ac:dyDescent="0.25">
      <c r="A56" s="173"/>
      <c r="B56" s="196"/>
      <c r="C56" s="27">
        <v>26</v>
      </c>
      <c r="D56" s="28">
        <v>-1</v>
      </c>
      <c r="E56" s="32">
        <f>IF(ISBLANK(D56),0,IF(ISBLANK(C55),0,IF(E55 = "D",MAX($A$5:$A$64) + 1,AH31)))</f>
        <v>28</v>
      </c>
      <c r="F56" s="27">
        <v>26</v>
      </c>
      <c r="G56" s="28">
        <v>-1</v>
      </c>
      <c r="H56" s="32">
        <f>IF(ISBLANK(G56),0,IF(ISBLANK(F55),0,IF(H55 = "D",MAX($A$5:$A$64) + 1,AL31)))</f>
        <v>28</v>
      </c>
      <c r="I56" s="27">
        <v>26</v>
      </c>
      <c r="J56" s="28">
        <v>-1</v>
      </c>
      <c r="K56" s="32">
        <f>IF(ISBLANK(J56),0,IF(ISBLANK(I55),0,IF(K55 = "D",MAX($A$5:$A$64) + 1,AP31)))</f>
        <v>28</v>
      </c>
      <c r="L56" s="27">
        <v>26</v>
      </c>
      <c r="M56" s="28">
        <v>-1</v>
      </c>
      <c r="N56" s="32">
        <f>IF(ISBLANK(M56),0,IF(ISBLANK(L55),0,IF(N55 = "D",MAX($A$5:A10:Q58) + 1,AT31)))</f>
        <v>28</v>
      </c>
      <c r="O56" s="185"/>
      <c r="P56" s="187"/>
      <c r="Q56" s="183"/>
    </row>
    <row r="57" spans="1:17" ht="15" hidden="1" customHeight="1" x14ac:dyDescent="0.2">
      <c r="A57" s="172">
        <v>27</v>
      </c>
      <c r="B57" s="195"/>
      <c r="C57" s="158" t="s">
        <v>282</v>
      </c>
      <c r="D57" s="159"/>
      <c r="E57" s="78"/>
      <c r="F57" s="158" t="s">
        <v>283</v>
      </c>
      <c r="G57" s="159"/>
      <c r="H57" s="78"/>
      <c r="I57" s="158" t="s">
        <v>283</v>
      </c>
      <c r="J57" s="159"/>
      <c r="K57" s="78"/>
      <c r="L57" s="158" t="s">
        <v>285</v>
      </c>
      <c r="M57" s="159"/>
      <c r="N57" s="78"/>
      <c r="O57" s="184">
        <f t="shared" si="19"/>
        <v>112</v>
      </c>
      <c r="P57" s="186">
        <f t="shared" si="20"/>
        <v>-4</v>
      </c>
      <c r="Q57" s="182">
        <f>AD32</f>
        <v>26</v>
      </c>
    </row>
    <row r="58" spans="1:17" ht="15.75" hidden="1" customHeight="1" thickBot="1" x14ac:dyDescent="0.25">
      <c r="A58" s="173"/>
      <c r="B58" s="196"/>
      <c r="C58" s="27">
        <v>27</v>
      </c>
      <c r="D58" s="28">
        <v>-1</v>
      </c>
      <c r="E58" s="32">
        <f>IF(ISBLANK(D58),0,IF(ISBLANK(C57),0,IF(E57 = "D",MAX($A$5:$A$64) + 1,AH32)))</f>
        <v>28</v>
      </c>
      <c r="F58" s="27">
        <v>27</v>
      </c>
      <c r="G58" s="28">
        <v>-1</v>
      </c>
      <c r="H58" s="32">
        <f>IF(ISBLANK(G58),0,IF(ISBLANK(F57),0,IF(H57 = "D",MAX($A$5:$A$64) + 1,AL32)))</f>
        <v>28</v>
      </c>
      <c r="I58" s="27">
        <v>27</v>
      </c>
      <c r="J58" s="28">
        <v>-1</v>
      </c>
      <c r="K58" s="138">
        <f>IF(ISBLANK(J56),0,IF(ISBLANK(I55),0,IF(K55 = "D",MAX($A$5:$A$64) + 1,AP32)))</f>
        <v>28</v>
      </c>
      <c r="L58" s="27">
        <v>27</v>
      </c>
      <c r="M58" s="28">
        <v>-1</v>
      </c>
      <c r="N58" s="32">
        <f>IF(ISBLANK(M58),0,IF(ISBLANK(L57),0,IF(N57 = "D",MAX($A$5:$A$64) + 1,AT32)))</f>
        <v>28</v>
      </c>
      <c r="O58" s="185"/>
      <c r="P58" s="187"/>
      <c r="Q58" s="183"/>
    </row>
    <row r="59" spans="1:17" ht="15" hidden="1" customHeight="1" x14ac:dyDescent="0.2">
      <c r="A59" s="172">
        <v>28</v>
      </c>
      <c r="B59" s="195"/>
      <c r="C59" s="158" t="s">
        <v>277</v>
      </c>
      <c r="D59" s="159"/>
      <c r="E59" s="78"/>
      <c r="F59" s="158" t="s">
        <v>287</v>
      </c>
      <c r="G59" s="159"/>
      <c r="H59" s="78"/>
      <c r="I59" s="158" t="s">
        <v>286</v>
      </c>
      <c r="J59" s="159"/>
      <c r="K59" s="78"/>
      <c r="L59" s="158" t="s">
        <v>288</v>
      </c>
      <c r="M59" s="159"/>
      <c r="N59" s="78"/>
      <c r="O59" s="184">
        <f t="shared" si="19"/>
        <v>112</v>
      </c>
      <c r="P59" s="186">
        <f t="shared" si="20"/>
        <v>-4</v>
      </c>
      <c r="Q59" s="182">
        <f>AD33</f>
        <v>26</v>
      </c>
    </row>
    <row r="60" spans="1:17" ht="15.75" hidden="1" customHeight="1" thickBot="1" x14ac:dyDescent="0.25">
      <c r="A60" s="173"/>
      <c r="B60" s="196"/>
      <c r="C60" s="27">
        <v>28</v>
      </c>
      <c r="D60" s="28">
        <v>-1</v>
      </c>
      <c r="E60" s="32">
        <f>IF(ISBLANK(D60),0,IF(ISBLANK(C59),0,IF(E59 = "D",MAX($A$5:$A$64) + 1,AH33)))</f>
        <v>28</v>
      </c>
      <c r="F60" s="27">
        <v>28</v>
      </c>
      <c r="G60" s="28">
        <v>-1</v>
      </c>
      <c r="H60" s="32">
        <f>IF(ISBLANK(G60),0,IF(ISBLANK(F59),0,IF(H59 = "D",MAX($A$5:$A$64) + 1,AL33)))</f>
        <v>28</v>
      </c>
      <c r="I60" s="27">
        <v>28</v>
      </c>
      <c r="J60" s="28">
        <v>-1</v>
      </c>
      <c r="K60" s="32">
        <f>IF(ISBLANK(J60),0,IF(ISBLANK(I59),0,IF(K59 = "D",MAX($A$5:$A$64) + 1,AP33)))</f>
        <v>28</v>
      </c>
      <c r="L60" s="27">
        <v>28</v>
      </c>
      <c r="M60" s="28">
        <v>-1</v>
      </c>
      <c r="N60" s="32">
        <f>IF(ISBLANK(M60),0,IF(ISBLANK(L59),0,IF(N59 = "D",MAX($A$5:$A$64) + 1,AT33)))</f>
        <v>28</v>
      </c>
      <c r="O60" s="185"/>
      <c r="P60" s="187"/>
      <c r="Q60" s="183"/>
    </row>
    <row r="61" spans="1:17" ht="15" hidden="1" customHeight="1" x14ac:dyDescent="0.2">
      <c r="A61" s="172">
        <v>29</v>
      </c>
      <c r="B61" s="195"/>
      <c r="C61" s="158" t="s">
        <v>289</v>
      </c>
      <c r="D61" s="159"/>
      <c r="E61" s="78"/>
      <c r="F61" s="158" t="s">
        <v>290</v>
      </c>
      <c r="G61" s="159"/>
      <c r="H61" s="78"/>
      <c r="I61" s="158" t="s">
        <v>291</v>
      </c>
      <c r="J61" s="159"/>
      <c r="K61" s="78"/>
      <c r="L61" s="158" t="s">
        <v>292</v>
      </c>
      <c r="M61" s="159"/>
      <c r="N61" s="78"/>
      <c r="O61" s="184">
        <f t="shared" si="19"/>
        <v>112</v>
      </c>
      <c r="P61" s="186">
        <f t="shared" si="20"/>
        <v>-4</v>
      </c>
      <c r="Q61" s="182">
        <f>AD34</f>
        <v>26</v>
      </c>
    </row>
    <row r="62" spans="1:17" ht="15.75" hidden="1" customHeight="1" thickBot="1" x14ac:dyDescent="0.25">
      <c r="A62" s="173"/>
      <c r="B62" s="196"/>
      <c r="C62" s="27">
        <v>29</v>
      </c>
      <c r="D62" s="28">
        <v>-1</v>
      </c>
      <c r="E62" s="32">
        <f>IF(ISBLANK(D62),0,IF(ISBLANK(C61),0,IF(E61 = "D",MAX($A$5:$A$64) + 1,AH34)))</f>
        <v>28</v>
      </c>
      <c r="F62" s="27">
        <v>29</v>
      </c>
      <c r="G62" s="28">
        <v>-1</v>
      </c>
      <c r="H62" s="32">
        <f>IF(ISBLANK(G62),0,IF(ISBLANK(F61),0,IF(H61 = "D",MAX($A$5:$A$64) + 1,AL34)))</f>
        <v>28</v>
      </c>
      <c r="I62" s="27">
        <v>29</v>
      </c>
      <c r="J62" s="28">
        <v>-1</v>
      </c>
      <c r="K62" s="32">
        <f>IF(ISBLANK(J62),0,IF(ISBLANK(I61),0,IF(K61 = "D",MAX($A$5:$A$64) + 1,AP34)))</f>
        <v>28</v>
      </c>
      <c r="L62" s="27">
        <v>29</v>
      </c>
      <c r="M62" s="28">
        <v>-1</v>
      </c>
      <c r="N62" s="32">
        <f>IF(ISBLANK(M62),0,IF(ISBLANK(L61),0,IF(N61 = "D",MAX($A$5:$A$64) + 1,AT34)))</f>
        <v>28</v>
      </c>
      <c r="O62" s="185"/>
      <c r="P62" s="187"/>
      <c r="Q62" s="183"/>
    </row>
    <row r="63" spans="1:17" ht="15" hidden="1" customHeight="1" x14ac:dyDescent="0.2">
      <c r="A63" s="172">
        <v>30</v>
      </c>
      <c r="B63" s="195"/>
      <c r="C63" s="164" t="s">
        <v>293</v>
      </c>
      <c r="D63" s="197"/>
      <c r="E63" s="78"/>
      <c r="F63" s="158" t="s">
        <v>294</v>
      </c>
      <c r="G63" s="159"/>
      <c r="H63" s="78"/>
      <c r="I63" s="158" t="s">
        <v>295</v>
      </c>
      <c r="J63" s="159"/>
      <c r="K63" s="78"/>
      <c r="L63" s="158" t="s">
        <v>296</v>
      </c>
      <c r="M63" s="159"/>
      <c r="N63" s="78"/>
      <c r="O63" s="184">
        <f t="shared" si="19"/>
        <v>112</v>
      </c>
      <c r="P63" s="186">
        <f t="shared" si="20"/>
        <v>-4</v>
      </c>
      <c r="Q63" s="182">
        <f>AD35</f>
        <v>26</v>
      </c>
    </row>
    <row r="64" spans="1:17" ht="15.75" hidden="1" customHeight="1" thickBot="1" x14ac:dyDescent="0.25">
      <c r="A64" s="173"/>
      <c r="B64" s="196"/>
      <c r="C64" s="27">
        <v>30</v>
      </c>
      <c r="D64" s="28">
        <v>-1</v>
      </c>
      <c r="E64" s="32">
        <f>IF(ISBLANK(D64),0,IF(ISBLANK(C63),0,IF(E63 = "D",MAX($A$5:$A$64) + 1,AH35)))</f>
        <v>28</v>
      </c>
      <c r="F64" s="27">
        <v>30</v>
      </c>
      <c r="G64" s="28">
        <v>-1</v>
      </c>
      <c r="H64" s="32">
        <f>IF(ISBLANK(G64),0,IF(ISBLANK(F63),0,IF(H63 = "D",MAX($A$5:$A$64) + 1,AL35)))</f>
        <v>28</v>
      </c>
      <c r="I64" s="27">
        <v>30</v>
      </c>
      <c r="J64" s="28">
        <v>-1</v>
      </c>
      <c r="K64" s="32">
        <f>IF(ISBLANK(J64),0,IF(ISBLANK(I63),0,IF(K63 = "D",MAX($A$5:$A$64) + 1,AP35)))</f>
        <v>28</v>
      </c>
      <c r="L64" s="27">
        <v>30</v>
      </c>
      <c r="M64" s="28">
        <v>-1</v>
      </c>
      <c r="N64" s="32">
        <f>IF(ISBLANK(M64),0,IF(ISBLANK(L63),0,IF(N63 = "D",MAX($A$5:$A$64) + 1,AT35)))</f>
        <v>28</v>
      </c>
      <c r="O64" s="185"/>
      <c r="P64" s="187"/>
      <c r="Q64" s="183"/>
    </row>
    <row r="65" spans="1:17" ht="15.75" x14ac:dyDescent="0.25">
      <c r="A65" s="117" t="s">
        <v>310</v>
      </c>
      <c r="B65" s="117"/>
      <c r="C65" s="117"/>
      <c r="D65" s="117"/>
      <c r="E65" s="117"/>
      <c r="F65" s="117"/>
      <c r="G65" s="117"/>
      <c r="H65" s="117"/>
      <c r="I65" s="117"/>
      <c r="J65" s="117"/>
      <c r="K65" s="117"/>
      <c r="L65" s="117"/>
      <c r="M65" s="117"/>
      <c r="N65" s="117"/>
      <c r="O65" s="117"/>
      <c r="P65" s="117"/>
      <c r="Q65" s="117"/>
    </row>
  </sheetData>
  <sheetProtection selectLockedCells="1"/>
  <sortState ref="AE3:AF14">
    <sortCondition ref="AE3:AE14"/>
    <sortCondition descending="1" ref="AF3:AF14"/>
  </sortState>
  <mergeCells count="290">
    <mergeCell ref="A63:A64"/>
    <mergeCell ref="B63:B64"/>
    <mergeCell ref="C63:D63"/>
    <mergeCell ref="F63:G63"/>
    <mergeCell ref="I63:J63"/>
    <mergeCell ref="L63:M63"/>
    <mergeCell ref="O63:O64"/>
    <mergeCell ref="P63:P64"/>
    <mergeCell ref="Q63:Q64"/>
    <mergeCell ref="A61:A62"/>
    <mergeCell ref="B61:B62"/>
    <mergeCell ref="C61:D61"/>
    <mergeCell ref="F61:G61"/>
    <mergeCell ref="I61:J61"/>
    <mergeCell ref="L61:M61"/>
    <mergeCell ref="O61:O62"/>
    <mergeCell ref="P61:P62"/>
    <mergeCell ref="Q61:Q62"/>
    <mergeCell ref="A59:A60"/>
    <mergeCell ref="B59:B60"/>
    <mergeCell ref="C59:D59"/>
    <mergeCell ref="F59:G59"/>
    <mergeCell ref="I59:J59"/>
    <mergeCell ref="L59:M59"/>
    <mergeCell ref="O59:O60"/>
    <mergeCell ref="P59:P60"/>
    <mergeCell ref="Q59:Q60"/>
    <mergeCell ref="A57:A58"/>
    <mergeCell ref="B57:B58"/>
    <mergeCell ref="C57:D57"/>
    <mergeCell ref="F57:G57"/>
    <mergeCell ref="I57:J57"/>
    <mergeCell ref="L57:M57"/>
    <mergeCell ref="O57:O58"/>
    <mergeCell ref="P57:P58"/>
    <mergeCell ref="Q57:Q58"/>
    <mergeCell ref="A55:A56"/>
    <mergeCell ref="B55:B56"/>
    <mergeCell ref="C55:D55"/>
    <mergeCell ref="F55:G55"/>
    <mergeCell ref="I55:J55"/>
    <mergeCell ref="L55:M55"/>
    <mergeCell ref="O55:O56"/>
    <mergeCell ref="P55:P56"/>
    <mergeCell ref="Q55:Q56"/>
    <mergeCell ref="A53:A54"/>
    <mergeCell ref="B53:B54"/>
    <mergeCell ref="C53:D53"/>
    <mergeCell ref="F53:G53"/>
    <mergeCell ref="I53:J53"/>
    <mergeCell ref="L53:M53"/>
    <mergeCell ref="O53:O54"/>
    <mergeCell ref="P53:P54"/>
    <mergeCell ref="Q53:Q54"/>
    <mergeCell ref="A51:A52"/>
    <mergeCell ref="B51:B52"/>
    <mergeCell ref="C51:D51"/>
    <mergeCell ref="F51:G51"/>
    <mergeCell ref="I51:J51"/>
    <mergeCell ref="L51:M51"/>
    <mergeCell ref="O51:O52"/>
    <mergeCell ref="P51:P52"/>
    <mergeCell ref="Q51:Q52"/>
    <mergeCell ref="A49:A50"/>
    <mergeCell ref="B49:B50"/>
    <mergeCell ref="C49:D49"/>
    <mergeCell ref="F49:G49"/>
    <mergeCell ref="I49:J49"/>
    <mergeCell ref="L49:M49"/>
    <mergeCell ref="O49:O50"/>
    <mergeCell ref="P49:P50"/>
    <mergeCell ref="Q49:Q50"/>
    <mergeCell ref="A47:A48"/>
    <mergeCell ref="B47:B48"/>
    <mergeCell ref="C47:D47"/>
    <mergeCell ref="F47:G47"/>
    <mergeCell ref="I47:J47"/>
    <mergeCell ref="L47:M47"/>
    <mergeCell ref="O47:O48"/>
    <mergeCell ref="P47:P48"/>
    <mergeCell ref="Q47:Q48"/>
    <mergeCell ref="A45:A46"/>
    <mergeCell ref="B45:B46"/>
    <mergeCell ref="C45:D45"/>
    <mergeCell ref="F45:G45"/>
    <mergeCell ref="I45:J45"/>
    <mergeCell ref="L45:M45"/>
    <mergeCell ref="O45:O46"/>
    <mergeCell ref="P45:P46"/>
    <mergeCell ref="Q45:Q46"/>
    <mergeCell ref="A43:A44"/>
    <mergeCell ref="B43:B44"/>
    <mergeCell ref="C43:D43"/>
    <mergeCell ref="F43:G43"/>
    <mergeCell ref="I43:J43"/>
    <mergeCell ref="L43:M43"/>
    <mergeCell ref="O43:O44"/>
    <mergeCell ref="P43:P44"/>
    <mergeCell ref="Q43:Q44"/>
    <mergeCell ref="A41:A42"/>
    <mergeCell ref="B41:B42"/>
    <mergeCell ref="C41:D41"/>
    <mergeCell ref="F41:G41"/>
    <mergeCell ref="I41:J41"/>
    <mergeCell ref="L41:M41"/>
    <mergeCell ref="O41:O42"/>
    <mergeCell ref="P41:P42"/>
    <mergeCell ref="Q41:Q42"/>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5:A26"/>
    <mergeCell ref="A27:A28"/>
    <mergeCell ref="Q27:Q28"/>
    <mergeCell ref="P27:P28"/>
    <mergeCell ref="Q25:Q26"/>
    <mergeCell ref="B25:B26"/>
    <mergeCell ref="B27:B28"/>
    <mergeCell ref="A29:A30"/>
    <mergeCell ref="B29:B30"/>
    <mergeCell ref="C29:D29"/>
    <mergeCell ref="F29:G29"/>
    <mergeCell ref="I29:J29"/>
    <mergeCell ref="L29:M29"/>
    <mergeCell ref="O29:O30"/>
    <mergeCell ref="P29:P30"/>
    <mergeCell ref="Q29:Q30"/>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I17:J17"/>
    <mergeCell ref="L17:M17"/>
    <mergeCell ref="C19:D19"/>
    <mergeCell ref="F19:G19"/>
    <mergeCell ref="I19:J19"/>
    <mergeCell ref="L19:M19"/>
    <mergeCell ref="C21:D21"/>
    <mergeCell ref="F21:G21"/>
    <mergeCell ref="I21:J21"/>
    <mergeCell ref="L21:M21"/>
    <mergeCell ref="C23:D23"/>
    <mergeCell ref="F23:G23"/>
    <mergeCell ref="I23:J23"/>
    <mergeCell ref="L23:M23"/>
    <mergeCell ref="C25:D25"/>
    <mergeCell ref="F25:G25"/>
    <mergeCell ref="I25:J25"/>
    <mergeCell ref="L25:M25"/>
    <mergeCell ref="C27:D27"/>
    <mergeCell ref="F27:G27"/>
    <mergeCell ref="I27:J27"/>
    <mergeCell ref="L27:M27"/>
  </mergeCells>
  <phoneticPr fontId="19" type="noConversion"/>
  <conditionalFormatting sqref="AQ43">
    <cfRule type="containsBlanks" dxfId="888" priority="869">
      <formula>LEN(TRIM(AQ43))=0</formula>
    </cfRule>
  </conditionalFormatting>
  <conditionalFormatting sqref="E5:E28 N5:N28 H5:H28 K5:K28">
    <cfRule type="containsBlanks" dxfId="887" priority="486">
      <formula>LEN(TRIM(E5))=0</formula>
    </cfRule>
  </conditionalFormatting>
  <conditionalFormatting sqref="K29 N29">
    <cfRule type="containsBlanks" dxfId="886" priority="477">
      <formula>LEN(TRIM(K29))=0</formula>
    </cfRule>
  </conditionalFormatting>
  <conditionalFormatting sqref="E29">
    <cfRule type="containsBlanks" dxfId="885" priority="1016">
      <formula>LEN(TRIM(E29))=0</formula>
    </cfRule>
  </conditionalFormatting>
  <conditionalFormatting sqref="H29">
    <cfRule type="containsBlanks" dxfId="884" priority="457">
      <formula>LEN(TRIM(H29))=0</formula>
    </cfRule>
  </conditionalFormatting>
  <conditionalFormatting sqref="E30">
    <cfRule type="containsBlanks" dxfId="883" priority="452">
      <formula>LEN(TRIM(E30))=0</formula>
    </cfRule>
  </conditionalFormatting>
  <conditionalFormatting sqref="H30">
    <cfRule type="containsBlanks" dxfId="882" priority="451">
      <formula>LEN(TRIM(H30))=0</formula>
    </cfRule>
  </conditionalFormatting>
  <conditionalFormatting sqref="K30">
    <cfRule type="containsBlanks" dxfId="881" priority="450">
      <formula>LEN(TRIM(K30))=0</formula>
    </cfRule>
  </conditionalFormatting>
  <conditionalFormatting sqref="N30">
    <cfRule type="containsBlanks" dxfId="880" priority="448">
      <formula>LEN(TRIM(N30))=0</formula>
    </cfRule>
  </conditionalFormatting>
  <conditionalFormatting sqref="K31 N31">
    <cfRule type="containsBlanks" dxfId="879" priority="399">
      <formula>LEN(TRIM(K31))=0</formula>
    </cfRule>
  </conditionalFormatting>
  <conditionalFormatting sqref="E31">
    <cfRule type="containsBlanks" dxfId="878" priority="395">
      <formula>LEN(TRIM(E31))=0</formula>
    </cfRule>
  </conditionalFormatting>
  <conditionalFormatting sqref="H31">
    <cfRule type="containsBlanks" dxfId="877" priority="390">
      <formula>LEN(TRIM(H31))=0</formula>
    </cfRule>
  </conditionalFormatting>
  <conditionalFormatting sqref="E32">
    <cfRule type="containsBlanks" dxfId="876" priority="385">
      <formula>LEN(TRIM(E32))=0</formula>
    </cfRule>
  </conditionalFormatting>
  <conditionalFormatting sqref="H32">
    <cfRule type="containsBlanks" dxfId="875" priority="384">
      <formula>LEN(TRIM(H32))=0</formula>
    </cfRule>
  </conditionalFormatting>
  <conditionalFormatting sqref="N32">
    <cfRule type="containsBlanks" dxfId="874" priority="382">
      <formula>LEN(TRIM(N32))=0</formula>
    </cfRule>
  </conditionalFormatting>
  <conditionalFormatting sqref="C36:D36 K35 N35 F36:G36 I36:J36">
    <cfRule type="containsBlanks" dxfId="873" priority="377">
      <formula>LEN(TRIM(C35))=0</formula>
    </cfRule>
  </conditionalFormatting>
  <conditionalFormatting sqref="I35">
    <cfRule type="containsBlanks" dxfId="872" priority="380">
      <formula>LEN(TRIM(I35))=0</formula>
    </cfRule>
  </conditionalFormatting>
  <conditionalFormatting sqref="E35">
    <cfRule type="containsBlanks" dxfId="871" priority="373">
      <formula>LEN(TRIM(E35))=0</formula>
    </cfRule>
  </conditionalFormatting>
  <conditionalFormatting sqref="H35">
    <cfRule type="containsBlanks" dxfId="870" priority="368">
      <formula>LEN(TRIM(H35))=0</formula>
    </cfRule>
  </conditionalFormatting>
  <conditionalFormatting sqref="E36">
    <cfRule type="containsBlanks" dxfId="869" priority="363">
      <formula>LEN(TRIM(E36))=0</formula>
    </cfRule>
  </conditionalFormatting>
  <conditionalFormatting sqref="H36">
    <cfRule type="containsBlanks" dxfId="868" priority="362">
      <formula>LEN(TRIM(H36))=0</formula>
    </cfRule>
  </conditionalFormatting>
  <conditionalFormatting sqref="K36">
    <cfRule type="containsBlanks" dxfId="867" priority="361">
      <formula>LEN(TRIM(K36))=0</formula>
    </cfRule>
  </conditionalFormatting>
  <conditionalFormatting sqref="N36">
    <cfRule type="containsBlanks" dxfId="866" priority="360">
      <formula>LEN(TRIM(N36))=0</formula>
    </cfRule>
  </conditionalFormatting>
  <conditionalFormatting sqref="C35">
    <cfRule type="containsBlanks" dxfId="865" priority="359">
      <formula>LEN(TRIM(C35))=0</formula>
    </cfRule>
  </conditionalFormatting>
  <conditionalFormatting sqref="C12:D12 C6:D6 C5 C8:D8 C10:D10 C14:D14 C16:D16 C18:D18 C20:D20 C22:D22 C24:D24 C26:D26 C28:D28">
    <cfRule type="containsBlanks" dxfId="864" priority="343">
      <formula>LEN(TRIM(C5))=0</formula>
    </cfRule>
  </conditionalFormatting>
  <conditionalFormatting sqref="C7">
    <cfRule type="containsBlanks" dxfId="863" priority="344">
      <formula>LEN(TRIM(C7))=0</formula>
    </cfRule>
  </conditionalFormatting>
  <conditionalFormatting sqref="C9">
    <cfRule type="containsBlanks" dxfId="862" priority="345">
      <formula>LEN(TRIM(C9))=0</formula>
    </cfRule>
  </conditionalFormatting>
  <conditionalFormatting sqref="C11">
    <cfRule type="containsBlanks" dxfId="861" priority="346">
      <formula>LEN(TRIM(C11))=0</formula>
    </cfRule>
  </conditionalFormatting>
  <conditionalFormatting sqref="C13">
    <cfRule type="containsBlanks" dxfId="860" priority="347">
      <formula>LEN(TRIM(C13))=0</formula>
    </cfRule>
  </conditionalFormatting>
  <conditionalFormatting sqref="C15">
    <cfRule type="containsBlanks" dxfId="859" priority="348">
      <formula>LEN(TRIM(C15))=0</formula>
    </cfRule>
  </conditionalFormatting>
  <conditionalFormatting sqref="C17">
    <cfRule type="containsBlanks" dxfId="858" priority="349">
      <formula>LEN(TRIM(C17))=0</formula>
    </cfRule>
  </conditionalFormatting>
  <conditionalFormatting sqref="C19">
    <cfRule type="containsBlanks" dxfId="857" priority="350">
      <formula>LEN(TRIM(C19))=0</formula>
    </cfRule>
  </conditionalFormatting>
  <conditionalFormatting sqref="C21">
    <cfRule type="containsBlanks" dxfId="856" priority="351">
      <formula>LEN(TRIM(C21))=0</formula>
    </cfRule>
  </conditionalFormatting>
  <conditionalFormatting sqref="C23">
    <cfRule type="containsBlanks" dxfId="855" priority="352">
      <formula>LEN(TRIM(C23))=0</formula>
    </cfRule>
  </conditionalFormatting>
  <conditionalFormatting sqref="C25">
    <cfRule type="containsBlanks" dxfId="854" priority="353">
      <formula>LEN(TRIM(C25))=0</formula>
    </cfRule>
  </conditionalFormatting>
  <conditionalFormatting sqref="C27">
    <cfRule type="containsBlanks" dxfId="853" priority="354">
      <formula>LEN(TRIM(C27))=0</formula>
    </cfRule>
  </conditionalFormatting>
  <conditionalFormatting sqref="C30:D30">
    <cfRule type="containsBlanks" dxfId="852" priority="341">
      <formula>LEN(TRIM(C30))=0</formula>
    </cfRule>
  </conditionalFormatting>
  <conditionalFormatting sqref="C29">
    <cfRule type="containsBlanks" dxfId="851" priority="342">
      <formula>LEN(TRIM(C29))=0</formula>
    </cfRule>
  </conditionalFormatting>
  <conditionalFormatting sqref="C32:D32">
    <cfRule type="containsBlanks" dxfId="850" priority="340">
      <formula>LEN(TRIM(C32))=0</formula>
    </cfRule>
  </conditionalFormatting>
  <conditionalFormatting sqref="C31">
    <cfRule type="containsBlanks" dxfId="849" priority="339">
      <formula>LEN(TRIM(C31))=0</formula>
    </cfRule>
  </conditionalFormatting>
  <conditionalFormatting sqref="F6:G6 F28:G28 F26:G26 F24:G24 F22:G22 F20:G20 F18:G18 F16:G16 F14:G14 F10:G10 F8:G8 F12:G12">
    <cfRule type="containsBlanks" dxfId="848" priority="326">
      <formula>LEN(TRIM(F6))=0</formula>
    </cfRule>
  </conditionalFormatting>
  <conditionalFormatting sqref="F5">
    <cfRule type="containsBlanks" dxfId="847" priority="327">
      <formula>LEN(TRIM(F5))=0</formula>
    </cfRule>
  </conditionalFormatting>
  <conditionalFormatting sqref="F7">
    <cfRule type="containsBlanks" dxfId="846" priority="328">
      <formula>LEN(TRIM(F7))=0</formula>
    </cfRule>
  </conditionalFormatting>
  <conditionalFormatting sqref="F9">
    <cfRule type="containsBlanks" dxfId="845" priority="329">
      <formula>LEN(TRIM(F9))=0</formula>
    </cfRule>
  </conditionalFormatting>
  <conditionalFormatting sqref="F11">
    <cfRule type="containsBlanks" dxfId="844" priority="330">
      <formula>LEN(TRIM(F11))=0</formula>
    </cfRule>
  </conditionalFormatting>
  <conditionalFormatting sqref="F13">
    <cfRule type="containsBlanks" dxfId="843" priority="331">
      <formula>LEN(TRIM(F13))=0</formula>
    </cfRule>
  </conditionalFormatting>
  <conditionalFormatting sqref="F15">
    <cfRule type="containsBlanks" dxfId="842" priority="332">
      <formula>LEN(TRIM(F15))=0</formula>
    </cfRule>
  </conditionalFormatting>
  <conditionalFormatting sqref="F17">
    <cfRule type="containsBlanks" dxfId="841" priority="333">
      <formula>LEN(TRIM(F17))=0</formula>
    </cfRule>
  </conditionalFormatting>
  <conditionalFormatting sqref="F19">
    <cfRule type="containsBlanks" dxfId="840" priority="334">
      <formula>LEN(TRIM(F19))=0</formula>
    </cfRule>
  </conditionalFormatting>
  <conditionalFormatting sqref="F21">
    <cfRule type="containsBlanks" dxfId="839" priority="335">
      <formula>LEN(TRIM(F21))=0</formula>
    </cfRule>
  </conditionalFormatting>
  <conditionalFormatting sqref="F23">
    <cfRule type="containsBlanks" dxfId="838" priority="336">
      <formula>LEN(TRIM(F23))=0</formula>
    </cfRule>
  </conditionalFormatting>
  <conditionalFormatting sqref="F25">
    <cfRule type="containsBlanks" dxfId="837" priority="337">
      <formula>LEN(TRIM(F25))=0</formula>
    </cfRule>
  </conditionalFormatting>
  <conditionalFormatting sqref="F27">
    <cfRule type="containsBlanks" dxfId="836" priority="338">
      <formula>LEN(TRIM(F27))=0</formula>
    </cfRule>
  </conditionalFormatting>
  <conditionalFormatting sqref="F30:G30">
    <cfRule type="containsBlanks" dxfId="835" priority="324">
      <formula>LEN(TRIM(F30))=0</formula>
    </cfRule>
  </conditionalFormatting>
  <conditionalFormatting sqref="F29">
    <cfRule type="containsBlanks" dxfId="834" priority="325">
      <formula>LEN(TRIM(F29))=0</formula>
    </cfRule>
  </conditionalFormatting>
  <conditionalFormatting sqref="F32:G32">
    <cfRule type="containsBlanks" dxfId="833" priority="323">
      <formula>LEN(TRIM(F32))=0</formula>
    </cfRule>
  </conditionalFormatting>
  <conditionalFormatting sqref="F31">
    <cfRule type="containsBlanks" dxfId="832" priority="322">
      <formula>LEN(TRIM(F31))=0</formula>
    </cfRule>
  </conditionalFormatting>
  <conditionalFormatting sqref="I6:J6 I12:J12 I8:J8 I10:J10 I14:J14 I16:J16 I18:J18 I20:J20 I22:J22 I24:J24 I26:J26 I28:J28">
    <cfRule type="containsBlanks" dxfId="831" priority="309">
      <formula>LEN(TRIM(I6))=0</formula>
    </cfRule>
  </conditionalFormatting>
  <conditionalFormatting sqref="I5">
    <cfRule type="containsBlanks" dxfId="830" priority="310">
      <formula>LEN(TRIM(I5))=0</formula>
    </cfRule>
  </conditionalFormatting>
  <conditionalFormatting sqref="I7">
    <cfRule type="containsBlanks" dxfId="829" priority="311">
      <formula>LEN(TRIM(I7))=0</formula>
    </cfRule>
  </conditionalFormatting>
  <conditionalFormatting sqref="I9">
    <cfRule type="containsBlanks" dxfId="828" priority="312">
      <formula>LEN(TRIM(I9))=0</formula>
    </cfRule>
  </conditionalFormatting>
  <conditionalFormatting sqref="I11">
    <cfRule type="containsBlanks" dxfId="827" priority="313">
      <formula>LEN(TRIM(I11))=0</formula>
    </cfRule>
  </conditionalFormatting>
  <conditionalFormatting sqref="I13">
    <cfRule type="containsBlanks" dxfId="826" priority="314">
      <formula>LEN(TRIM(I13))=0</formula>
    </cfRule>
  </conditionalFormatting>
  <conditionalFormatting sqref="I15">
    <cfRule type="containsBlanks" dxfId="825" priority="315">
      <formula>LEN(TRIM(I15))=0</formula>
    </cfRule>
  </conditionalFormatting>
  <conditionalFormatting sqref="I17">
    <cfRule type="containsBlanks" dxfId="824" priority="316">
      <formula>LEN(TRIM(I17))=0</formula>
    </cfRule>
  </conditionalFormatting>
  <conditionalFormatting sqref="I19">
    <cfRule type="containsBlanks" dxfId="823" priority="317">
      <formula>LEN(TRIM(I19))=0</formula>
    </cfRule>
  </conditionalFormatting>
  <conditionalFormatting sqref="I21">
    <cfRule type="containsBlanks" dxfId="822" priority="318">
      <formula>LEN(TRIM(I21))=0</formula>
    </cfRule>
  </conditionalFormatting>
  <conditionalFormatting sqref="I23">
    <cfRule type="containsBlanks" dxfId="821" priority="319">
      <formula>LEN(TRIM(I23))=0</formula>
    </cfRule>
  </conditionalFormatting>
  <conditionalFormatting sqref="I25">
    <cfRule type="containsBlanks" dxfId="820" priority="320">
      <formula>LEN(TRIM(I25))=0</formula>
    </cfRule>
  </conditionalFormatting>
  <conditionalFormatting sqref="I27">
    <cfRule type="containsBlanks" dxfId="819" priority="321">
      <formula>LEN(TRIM(I27))=0</formula>
    </cfRule>
  </conditionalFormatting>
  <conditionalFormatting sqref="I30:J30">
    <cfRule type="containsBlanks" dxfId="818" priority="307">
      <formula>LEN(TRIM(I30))=0</formula>
    </cfRule>
  </conditionalFormatting>
  <conditionalFormatting sqref="I29">
    <cfRule type="containsBlanks" dxfId="817" priority="308">
      <formula>LEN(TRIM(I29))=0</formula>
    </cfRule>
  </conditionalFormatting>
  <conditionalFormatting sqref="I32:J32">
    <cfRule type="containsBlanks" dxfId="816" priority="306">
      <formula>LEN(TRIM(I32))=0</formula>
    </cfRule>
  </conditionalFormatting>
  <conditionalFormatting sqref="I31">
    <cfRule type="containsBlanks" dxfId="815" priority="305">
      <formula>LEN(TRIM(I31))=0</formula>
    </cfRule>
  </conditionalFormatting>
  <conditionalFormatting sqref="L6:M6 L28:M28 L26:M26 L24:M24 L22:M22 L20:M20 L18:M18 L16:M16 L14:M14 L10:M10 L8:M8 L12:M12">
    <cfRule type="containsBlanks" dxfId="814" priority="292">
      <formula>LEN(TRIM(L6))=0</formula>
    </cfRule>
  </conditionalFormatting>
  <conditionalFormatting sqref="L5">
    <cfRule type="containsBlanks" dxfId="813" priority="293">
      <formula>LEN(TRIM(L5))=0</formula>
    </cfRule>
  </conditionalFormatting>
  <conditionalFormatting sqref="L7">
    <cfRule type="containsBlanks" dxfId="812" priority="294">
      <formula>LEN(TRIM(L7))=0</formula>
    </cfRule>
  </conditionalFormatting>
  <conditionalFormatting sqref="L9">
    <cfRule type="containsBlanks" dxfId="811" priority="295">
      <formula>LEN(TRIM(L9))=0</formula>
    </cfRule>
  </conditionalFormatting>
  <conditionalFormatting sqref="L11">
    <cfRule type="containsBlanks" dxfId="810" priority="296">
      <formula>LEN(TRIM(L11))=0</formula>
    </cfRule>
  </conditionalFormatting>
  <conditionalFormatting sqref="L13">
    <cfRule type="containsBlanks" dxfId="809" priority="297">
      <formula>LEN(TRIM(L13))=0</formula>
    </cfRule>
  </conditionalFormatting>
  <conditionalFormatting sqref="L15">
    <cfRule type="containsBlanks" dxfId="808" priority="298">
      <formula>LEN(TRIM(L15))=0</formula>
    </cfRule>
  </conditionalFormatting>
  <conditionalFormatting sqref="L17">
    <cfRule type="containsBlanks" dxfId="807" priority="299">
      <formula>LEN(TRIM(L17))=0</formula>
    </cfRule>
  </conditionalFormatting>
  <conditionalFormatting sqref="L19">
    <cfRule type="containsBlanks" dxfId="806" priority="300">
      <formula>LEN(TRIM(L19))=0</formula>
    </cfRule>
  </conditionalFormatting>
  <conditionalFormatting sqref="L21">
    <cfRule type="containsBlanks" dxfId="805" priority="301">
      <formula>LEN(TRIM(L21))=0</formula>
    </cfRule>
  </conditionalFormatting>
  <conditionalFormatting sqref="L23">
    <cfRule type="containsBlanks" dxfId="804" priority="302">
      <formula>LEN(TRIM(L23))=0</formula>
    </cfRule>
  </conditionalFormatting>
  <conditionalFormatting sqref="L25">
    <cfRule type="containsBlanks" dxfId="803" priority="303">
      <formula>LEN(TRIM(L25))=0</formula>
    </cfRule>
  </conditionalFormatting>
  <conditionalFormatting sqref="L27">
    <cfRule type="containsBlanks" dxfId="802" priority="304">
      <formula>LEN(TRIM(L27))=0</formula>
    </cfRule>
  </conditionalFormatting>
  <conditionalFormatting sqref="L30:M30">
    <cfRule type="containsBlanks" dxfId="801" priority="290">
      <formula>LEN(TRIM(L30))=0</formula>
    </cfRule>
  </conditionalFormatting>
  <conditionalFormatting sqref="L29">
    <cfRule type="containsBlanks" dxfId="800" priority="291">
      <formula>LEN(TRIM(L29))=0</formula>
    </cfRule>
  </conditionalFormatting>
  <conditionalFormatting sqref="L32:M32">
    <cfRule type="containsBlanks" dxfId="799" priority="289">
      <formula>LEN(TRIM(L32))=0</formula>
    </cfRule>
  </conditionalFormatting>
  <conditionalFormatting sqref="L36:M36">
    <cfRule type="containsBlanks" dxfId="798" priority="287">
      <formula>LEN(TRIM(L36))=0</formula>
    </cfRule>
  </conditionalFormatting>
  <conditionalFormatting sqref="L35">
    <cfRule type="containsBlanks" dxfId="797" priority="288">
      <formula>LEN(TRIM(L35))=0</formula>
    </cfRule>
  </conditionalFormatting>
  <conditionalFormatting sqref="L31">
    <cfRule type="containsBlanks" dxfId="796" priority="286">
      <formula>LEN(TRIM(L31))=0</formula>
    </cfRule>
  </conditionalFormatting>
  <conditionalFormatting sqref="C38:D38 K37 N37 F38:G38 I38:J38">
    <cfRule type="containsBlanks" dxfId="795" priority="279">
      <formula>LEN(TRIM(C37))=0</formula>
    </cfRule>
  </conditionalFormatting>
  <conditionalFormatting sqref="F37">
    <cfRule type="containsBlanks" dxfId="794" priority="280">
      <formula>LEN(TRIM(F37))=0</formula>
    </cfRule>
  </conditionalFormatting>
  <conditionalFormatting sqref="I37">
    <cfRule type="containsBlanks" dxfId="793" priority="281">
      <formula>LEN(TRIM(I37))=0</formula>
    </cfRule>
  </conditionalFormatting>
  <conditionalFormatting sqref="E37">
    <cfRule type="containsBlanks" dxfId="792" priority="278">
      <formula>LEN(TRIM(E37))=0</formula>
    </cfRule>
  </conditionalFormatting>
  <conditionalFormatting sqref="H37">
    <cfRule type="containsBlanks" dxfId="791" priority="277">
      <formula>LEN(TRIM(H37))=0</formula>
    </cfRule>
  </conditionalFormatting>
  <conditionalFormatting sqref="E38">
    <cfRule type="containsBlanks" dxfId="790" priority="276">
      <formula>LEN(TRIM(E38))=0</formula>
    </cfRule>
  </conditionalFormatting>
  <conditionalFormatting sqref="H38">
    <cfRule type="containsBlanks" dxfId="789" priority="275">
      <formula>LEN(TRIM(H38))=0</formula>
    </cfRule>
  </conditionalFormatting>
  <conditionalFormatting sqref="K38">
    <cfRule type="containsBlanks" dxfId="788" priority="274">
      <formula>LEN(TRIM(K38))=0</formula>
    </cfRule>
  </conditionalFormatting>
  <conditionalFormatting sqref="N38">
    <cfRule type="containsBlanks" dxfId="787" priority="273">
      <formula>LEN(TRIM(N38))=0</formula>
    </cfRule>
  </conditionalFormatting>
  <conditionalFormatting sqref="C37">
    <cfRule type="containsBlanks" dxfId="786" priority="272">
      <formula>LEN(TRIM(C37))=0</formula>
    </cfRule>
  </conditionalFormatting>
  <conditionalFormatting sqref="L38:M38">
    <cfRule type="containsBlanks" dxfId="785" priority="270">
      <formula>LEN(TRIM(L38))=0</formula>
    </cfRule>
  </conditionalFormatting>
  <conditionalFormatting sqref="L37">
    <cfRule type="containsBlanks" dxfId="784" priority="271">
      <formula>LEN(TRIM(L37))=0</formula>
    </cfRule>
  </conditionalFormatting>
  <conditionalFormatting sqref="C40:D40 K39 N39 F40:G40 I40:J40">
    <cfRule type="containsBlanks" dxfId="783" priority="263">
      <formula>LEN(TRIM(C39))=0</formula>
    </cfRule>
  </conditionalFormatting>
  <conditionalFormatting sqref="F39">
    <cfRule type="containsBlanks" dxfId="782" priority="264">
      <formula>LEN(TRIM(F39))=0</formula>
    </cfRule>
  </conditionalFormatting>
  <conditionalFormatting sqref="I39">
    <cfRule type="containsBlanks" dxfId="781" priority="265">
      <formula>LEN(TRIM(I39))=0</formula>
    </cfRule>
  </conditionalFormatting>
  <conditionalFormatting sqref="E39">
    <cfRule type="containsBlanks" dxfId="780" priority="262">
      <formula>LEN(TRIM(E39))=0</formula>
    </cfRule>
  </conditionalFormatting>
  <conditionalFormatting sqref="H39">
    <cfRule type="containsBlanks" dxfId="779" priority="261">
      <formula>LEN(TRIM(H39))=0</formula>
    </cfRule>
  </conditionalFormatting>
  <conditionalFormatting sqref="E40">
    <cfRule type="containsBlanks" dxfId="778" priority="260">
      <formula>LEN(TRIM(E40))=0</formula>
    </cfRule>
  </conditionalFormatting>
  <conditionalFormatting sqref="H40">
    <cfRule type="containsBlanks" dxfId="777" priority="259">
      <formula>LEN(TRIM(H40))=0</formula>
    </cfRule>
  </conditionalFormatting>
  <conditionalFormatting sqref="K40">
    <cfRule type="containsBlanks" dxfId="776" priority="258">
      <formula>LEN(TRIM(K40))=0</formula>
    </cfRule>
  </conditionalFormatting>
  <conditionalFormatting sqref="N40">
    <cfRule type="containsBlanks" dxfId="775" priority="257">
      <formula>LEN(TRIM(N40))=0</formula>
    </cfRule>
  </conditionalFormatting>
  <conditionalFormatting sqref="C39">
    <cfRule type="containsBlanks" dxfId="774" priority="256">
      <formula>LEN(TRIM(C39))=0</formula>
    </cfRule>
  </conditionalFormatting>
  <conditionalFormatting sqref="L40:M40">
    <cfRule type="containsBlanks" dxfId="773" priority="254">
      <formula>LEN(TRIM(L40))=0</formula>
    </cfRule>
  </conditionalFormatting>
  <conditionalFormatting sqref="L39">
    <cfRule type="containsBlanks" dxfId="772" priority="255">
      <formula>LEN(TRIM(L39))=0</formula>
    </cfRule>
  </conditionalFormatting>
  <conditionalFormatting sqref="K33 N33">
    <cfRule type="containsBlanks" dxfId="771" priority="249">
      <formula>LEN(TRIM(K33))=0</formula>
    </cfRule>
  </conditionalFormatting>
  <conditionalFormatting sqref="E33">
    <cfRule type="containsBlanks" dxfId="770" priority="248">
      <formula>LEN(TRIM(E33))=0</formula>
    </cfRule>
  </conditionalFormatting>
  <conditionalFormatting sqref="H33">
    <cfRule type="containsBlanks" dxfId="769" priority="247">
      <formula>LEN(TRIM(H33))=0</formula>
    </cfRule>
  </conditionalFormatting>
  <conditionalFormatting sqref="I34">
    <cfRule type="containsBlanks" dxfId="768" priority="238">
      <formula>LEN(TRIM(I34))=0</formula>
    </cfRule>
  </conditionalFormatting>
  <conditionalFormatting sqref="C34">
    <cfRule type="containsBlanks" dxfId="767" priority="242">
      <formula>LEN(TRIM(C34))=0</formula>
    </cfRule>
  </conditionalFormatting>
  <conditionalFormatting sqref="C33">
    <cfRule type="containsBlanks" dxfId="766" priority="241">
      <formula>LEN(TRIM(C33))=0</formula>
    </cfRule>
  </conditionalFormatting>
  <conditionalFormatting sqref="F34">
    <cfRule type="containsBlanks" dxfId="765" priority="240">
      <formula>LEN(TRIM(F34))=0</formula>
    </cfRule>
  </conditionalFormatting>
  <conditionalFormatting sqref="F33">
    <cfRule type="containsBlanks" dxfId="764" priority="239">
      <formula>LEN(TRIM(F33))=0</formula>
    </cfRule>
  </conditionalFormatting>
  <conditionalFormatting sqref="I33">
    <cfRule type="containsBlanks" dxfId="763" priority="237">
      <formula>LEN(TRIM(I33))=0</formula>
    </cfRule>
  </conditionalFormatting>
  <conditionalFormatting sqref="L34">
    <cfRule type="containsBlanks" dxfId="762" priority="236">
      <formula>LEN(TRIM(L34))=0</formula>
    </cfRule>
  </conditionalFormatting>
  <conditionalFormatting sqref="L33">
    <cfRule type="containsBlanks" dxfId="761" priority="235">
      <formula>LEN(TRIM(L33))=0</formula>
    </cfRule>
  </conditionalFormatting>
  <conditionalFormatting sqref="E29">
    <cfRule type="containsBlanks" dxfId="760" priority="234">
      <formula>LEN(TRIM(E29))=0</formula>
    </cfRule>
  </conditionalFormatting>
  <conditionalFormatting sqref="K32">
    <cfRule type="containsBlanks" dxfId="759" priority="233">
      <formula>LEN(TRIM(K32))=0</formula>
    </cfRule>
  </conditionalFormatting>
  <conditionalFormatting sqref="H34">
    <cfRule type="containsBlanks" dxfId="758" priority="229">
      <formula>LEN(TRIM(H34))=0</formula>
    </cfRule>
  </conditionalFormatting>
  <conditionalFormatting sqref="F35">
    <cfRule type="containsBlanks" dxfId="757" priority="231">
      <formula>LEN(TRIM(F35))=0</formula>
    </cfRule>
  </conditionalFormatting>
  <conditionalFormatting sqref="E34">
    <cfRule type="containsBlanks" dxfId="756" priority="230">
      <formula>LEN(TRIM(E34))=0</formula>
    </cfRule>
  </conditionalFormatting>
  <conditionalFormatting sqref="D34">
    <cfRule type="containsBlanks" dxfId="755" priority="228">
      <formula>LEN(TRIM(D34))=0</formula>
    </cfRule>
  </conditionalFormatting>
  <conditionalFormatting sqref="G34">
    <cfRule type="containsBlanks" dxfId="754" priority="227">
      <formula>LEN(TRIM(G34))=0</formula>
    </cfRule>
  </conditionalFormatting>
  <conditionalFormatting sqref="J34">
    <cfRule type="containsBlanks" dxfId="753" priority="226">
      <formula>LEN(TRIM(J34))=0</formula>
    </cfRule>
  </conditionalFormatting>
  <conditionalFormatting sqref="K34">
    <cfRule type="containsBlanks" dxfId="752" priority="225">
      <formula>LEN(TRIM(K34))=0</formula>
    </cfRule>
  </conditionalFormatting>
  <conditionalFormatting sqref="M34">
    <cfRule type="containsBlanks" dxfId="751" priority="224">
      <formula>LEN(TRIM(M34))=0</formula>
    </cfRule>
  </conditionalFormatting>
  <conditionalFormatting sqref="N34">
    <cfRule type="containsBlanks" dxfId="750" priority="223">
      <formula>LEN(TRIM(N34))=0</formula>
    </cfRule>
  </conditionalFormatting>
  <conditionalFormatting sqref="K41 N41">
    <cfRule type="containsBlanks" dxfId="749" priority="218">
      <formula>LEN(TRIM(K41))=0</formula>
    </cfRule>
  </conditionalFormatting>
  <conditionalFormatting sqref="E41">
    <cfRule type="containsBlanks" dxfId="748" priority="217">
      <formula>LEN(TRIM(E41))=0</formula>
    </cfRule>
  </conditionalFormatting>
  <conditionalFormatting sqref="H41">
    <cfRule type="containsBlanks" dxfId="747" priority="216">
      <formula>LEN(TRIM(H41))=0</formula>
    </cfRule>
  </conditionalFormatting>
  <conditionalFormatting sqref="E42">
    <cfRule type="containsBlanks" dxfId="746" priority="215">
      <formula>LEN(TRIM(E42))=0</formula>
    </cfRule>
  </conditionalFormatting>
  <conditionalFormatting sqref="H42">
    <cfRule type="containsBlanks" dxfId="745" priority="214">
      <formula>LEN(TRIM(H42))=0</formula>
    </cfRule>
  </conditionalFormatting>
  <conditionalFormatting sqref="N42">
    <cfRule type="containsBlanks" dxfId="744" priority="213">
      <formula>LEN(TRIM(N42))=0</formula>
    </cfRule>
  </conditionalFormatting>
  <conditionalFormatting sqref="C46:D46 K45 N45 F46:G46 I46:J46">
    <cfRule type="containsBlanks" dxfId="743" priority="211">
      <formula>LEN(TRIM(C45))=0</formula>
    </cfRule>
  </conditionalFormatting>
  <conditionalFormatting sqref="I45">
    <cfRule type="containsBlanks" dxfId="742" priority="212">
      <formula>LEN(TRIM(I45))=0</formula>
    </cfRule>
  </conditionalFormatting>
  <conditionalFormatting sqref="E45">
    <cfRule type="containsBlanks" dxfId="741" priority="210">
      <formula>LEN(TRIM(E45))=0</formula>
    </cfRule>
  </conditionalFormatting>
  <conditionalFormatting sqref="H45">
    <cfRule type="containsBlanks" dxfId="740" priority="209">
      <formula>LEN(TRIM(H45))=0</formula>
    </cfRule>
  </conditionalFormatting>
  <conditionalFormatting sqref="E46">
    <cfRule type="containsBlanks" dxfId="739" priority="208">
      <formula>LEN(TRIM(E46))=0</formula>
    </cfRule>
  </conditionalFormatting>
  <conditionalFormatting sqref="H46">
    <cfRule type="containsBlanks" dxfId="738" priority="207">
      <formula>LEN(TRIM(H46))=0</formula>
    </cfRule>
  </conditionalFormatting>
  <conditionalFormatting sqref="K46">
    <cfRule type="containsBlanks" dxfId="737" priority="206">
      <formula>LEN(TRIM(K46))=0</formula>
    </cfRule>
  </conditionalFormatting>
  <conditionalFormatting sqref="N46">
    <cfRule type="containsBlanks" dxfId="736" priority="205">
      <formula>LEN(TRIM(N46))=0</formula>
    </cfRule>
  </conditionalFormatting>
  <conditionalFormatting sqref="C45">
    <cfRule type="containsBlanks" dxfId="735" priority="204">
      <formula>LEN(TRIM(C45))=0</formula>
    </cfRule>
  </conditionalFormatting>
  <conditionalFormatting sqref="C42:D42">
    <cfRule type="containsBlanks" dxfId="734" priority="203">
      <formula>LEN(TRIM(C42))=0</formula>
    </cfRule>
  </conditionalFormatting>
  <conditionalFormatting sqref="C41">
    <cfRule type="containsBlanks" dxfId="733" priority="202">
      <formula>LEN(TRIM(C41))=0</formula>
    </cfRule>
  </conditionalFormatting>
  <conditionalFormatting sqref="F42:G42">
    <cfRule type="containsBlanks" dxfId="732" priority="201">
      <formula>LEN(TRIM(F42))=0</formula>
    </cfRule>
  </conditionalFormatting>
  <conditionalFormatting sqref="F41">
    <cfRule type="containsBlanks" dxfId="731" priority="200">
      <formula>LEN(TRIM(F41))=0</formula>
    </cfRule>
  </conditionalFormatting>
  <conditionalFormatting sqref="I42:J42">
    <cfRule type="containsBlanks" dxfId="730" priority="199">
      <formula>LEN(TRIM(I42))=0</formula>
    </cfRule>
  </conditionalFormatting>
  <conditionalFormatting sqref="I41">
    <cfRule type="containsBlanks" dxfId="729" priority="198">
      <formula>LEN(TRIM(I41))=0</formula>
    </cfRule>
  </conditionalFormatting>
  <conditionalFormatting sqref="L42:M42">
    <cfRule type="containsBlanks" dxfId="728" priority="197">
      <formula>LEN(TRIM(L42))=0</formula>
    </cfRule>
  </conditionalFormatting>
  <conditionalFormatting sqref="L46:M46">
    <cfRule type="containsBlanks" dxfId="727" priority="195">
      <formula>LEN(TRIM(L46))=0</formula>
    </cfRule>
  </conditionalFormatting>
  <conditionalFormatting sqref="L45">
    <cfRule type="containsBlanks" dxfId="726" priority="196">
      <formula>LEN(TRIM(L45))=0</formula>
    </cfRule>
  </conditionalFormatting>
  <conditionalFormatting sqref="L41">
    <cfRule type="containsBlanks" dxfId="725" priority="194">
      <formula>LEN(TRIM(L41))=0</formula>
    </cfRule>
  </conditionalFormatting>
  <conditionalFormatting sqref="C48:D48 K47 N47 F48:G48 I48:J48">
    <cfRule type="containsBlanks" dxfId="724" priority="187">
      <formula>LEN(TRIM(C47))=0</formula>
    </cfRule>
  </conditionalFormatting>
  <conditionalFormatting sqref="F47">
    <cfRule type="containsBlanks" dxfId="723" priority="188">
      <formula>LEN(TRIM(F47))=0</formula>
    </cfRule>
  </conditionalFormatting>
  <conditionalFormatting sqref="I47">
    <cfRule type="containsBlanks" dxfId="722" priority="189">
      <formula>LEN(TRIM(I47))=0</formula>
    </cfRule>
  </conditionalFormatting>
  <conditionalFormatting sqref="E47">
    <cfRule type="containsBlanks" dxfId="721" priority="186">
      <formula>LEN(TRIM(E47))=0</formula>
    </cfRule>
  </conditionalFormatting>
  <conditionalFormatting sqref="H47">
    <cfRule type="containsBlanks" dxfId="720" priority="185">
      <formula>LEN(TRIM(H47))=0</formula>
    </cfRule>
  </conditionalFormatting>
  <conditionalFormatting sqref="E48">
    <cfRule type="containsBlanks" dxfId="719" priority="184">
      <formula>LEN(TRIM(E48))=0</formula>
    </cfRule>
  </conditionalFormatting>
  <conditionalFormatting sqref="H48">
    <cfRule type="containsBlanks" dxfId="718" priority="183">
      <formula>LEN(TRIM(H48))=0</formula>
    </cfRule>
  </conditionalFormatting>
  <conditionalFormatting sqref="K48">
    <cfRule type="containsBlanks" dxfId="717" priority="182">
      <formula>LEN(TRIM(K48))=0</formula>
    </cfRule>
  </conditionalFormatting>
  <conditionalFormatting sqref="N48">
    <cfRule type="containsBlanks" dxfId="716" priority="181">
      <formula>LEN(TRIM(N48))=0</formula>
    </cfRule>
  </conditionalFormatting>
  <conditionalFormatting sqref="C47">
    <cfRule type="containsBlanks" dxfId="715" priority="180">
      <formula>LEN(TRIM(C47))=0</formula>
    </cfRule>
  </conditionalFormatting>
  <conditionalFormatting sqref="L48:M48">
    <cfRule type="containsBlanks" dxfId="714" priority="178">
      <formula>LEN(TRIM(L48))=0</formula>
    </cfRule>
  </conditionalFormatting>
  <conditionalFormatting sqref="L47">
    <cfRule type="containsBlanks" dxfId="713" priority="179">
      <formula>LEN(TRIM(L47))=0</formula>
    </cfRule>
  </conditionalFormatting>
  <conditionalFormatting sqref="C50:D50 K49 N49 F50:G50 I50:J50">
    <cfRule type="containsBlanks" dxfId="712" priority="171">
      <formula>LEN(TRIM(C49))=0</formula>
    </cfRule>
  </conditionalFormatting>
  <conditionalFormatting sqref="F49">
    <cfRule type="containsBlanks" dxfId="711" priority="172">
      <formula>LEN(TRIM(F49))=0</formula>
    </cfRule>
  </conditionalFormatting>
  <conditionalFormatting sqref="I49">
    <cfRule type="containsBlanks" dxfId="710" priority="173">
      <formula>LEN(TRIM(I49))=0</formula>
    </cfRule>
  </conditionalFormatting>
  <conditionalFormatting sqref="E49">
    <cfRule type="containsBlanks" dxfId="709" priority="170">
      <formula>LEN(TRIM(E49))=0</formula>
    </cfRule>
  </conditionalFormatting>
  <conditionalFormatting sqref="H49">
    <cfRule type="containsBlanks" dxfId="708" priority="169">
      <formula>LEN(TRIM(H49))=0</formula>
    </cfRule>
  </conditionalFormatting>
  <conditionalFormatting sqref="E50">
    <cfRule type="containsBlanks" dxfId="707" priority="168">
      <formula>LEN(TRIM(E50))=0</formula>
    </cfRule>
  </conditionalFormatting>
  <conditionalFormatting sqref="H50">
    <cfRule type="containsBlanks" dxfId="706" priority="167">
      <formula>LEN(TRIM(H50))=0</formula>
    </cfRule>
  </conditionalFormatting>
  <conditionalFormatting sqref="K50">
    <cfRule type="containsBlanks" dxfId="705" priority="166">
      <formula>LEN(TRIM(K50))=0</formula>
    </cfRule>
  </conditionalFormatting>
  <conditionalFormatting sqref="N50">
    <cfRule type="containsBlanks" dxfId="704" priority="165">
      <formula>LEN(TRIM(N50))=0</formula>
    </cfRule>
  </conditionalFormatting>
  <conditionalFormatting sqref="C49">
    <cfRule type="containsBlanks" dxfId="703" priority="164">
      <formula>LEN(TRIM(C49))=0</formula>
    </cfRule>
  </conditionalFormatting>
  <conditionalFormatting sqref="L50:M50">
    <cfRule type="containsBlanks" dxfId="702" priority="162">
      <formula>LEN(TRIM(L50))=0</formula>
    </cfRule>
  </conditionalFormatting>
  <conditionalFormatting sqref="L49">
    <cfRule type="containsBlanks" dxfId="701" priority="163">
      <formula>LEN(TRIM(L49))=0</formula>
    </cfRule>
  </conditionalFormatting>
  <conditionalFormatting sqref="K43 N43">
    <cfRule type="containsBlanks" dxfId="700" priority="157">
      <formula>LEN(TRIM(K43))=0</formula>
    </cfRule>
  </conditionalFormatting>
  <conditionalFormatting sqref="E43">
    <cfRule type="containsBlanks" dxfId="699" priority="156">
      <formula>LEN(TRIM(E43))=0</formula>
    </cfRule>
  </conditionalFormatting>
  <conditionalFormatting sqref="H43">
    <cfRule type="containsBlanks" dxfId="698" priority="155">
      <formula>LEN(TRIM(H43))=0</formula>
    </cfRule>
  </conditionalFormatting>
  <conditionalFormatting sqref="I44">
    <cfRule type="containsBlanks" dxfId="697" priority="150">
      <formula>LEN(TRIM(I44))=0</formula>
    </cfRule>
  </conditionalFormatting>
  <conditionalFormatting sqref="C44">
    <cfRule type="containsBlanks" dxfId="696" priority="154">
      <formula>LEN(TRIM(C44))=0</formula>
    </cfRule>
  </conditionalFormatting>
  <conditionalFormatting sqref="C43">
    <cfRule type="containsBlanks" dxfId="695" priority="153">
      <formula>LEN(TRIM(C43))=0</formula>
    </cfRule>
  </conditionalFormatting>
  <conditionalFormatting sqref="F44">
    <cfRule type="containsBlanks" dxfId="694" priority="152">
      <formula>LEN(TRIM(F44))=0</formula>
    </cfRule>
  </conditionalFormatting>
  <conditionalFormatting sqref="F43">
    <cfRule type="containsBlanks" dxfId="693" priority="151">
      <formula>LEN(TRIM(F43))=0</formula>
    </cfRule>
  </conditionalFormatting>
  <conditionalFormatting sqref="I43">
    <cfRule type="containsBlanks" dxfId="692" priority="149">
      <formula>LEN(TRIM(I43))=0</formula>
    </cfRule>
  </conditionalFormatting>
  <conditionalFormatting sqref="L44">
    <cfRule type="containsBlanks" dxfId="691" priority="148">
      <formula>LEN(TRIM(L44))=0</formula>
    </cfRule>
  </conditionalFormatting>
  <conditionalFormatting sqref="L43">
    <cfRule type="containsBlanks" dxfId="690" priority="147">
      <formula>LEN(TRIM(L43))=0</formula>
    </cfRule>
  </conditionalFormatting>
  <conditionalFormatting sqref="K42">
    <cfRule type="containsBlanks" dxfId="689" priority="146">
      <formula>LEN(TRIM(K42))=0</formula>
    </cfRule>
  </conditionalFormatting>
  <conditionalFormatting sqref="H44">
    <cfRule type="containsBlanks" dxfId="688" priority="143">
      <formula>LEN(TRIM(H44))=0</formula>
    </cfRule>
  </conditionalFormatting>
  <conditionalFormatting sqref="F45">
    <cfRule type="containsBlanks" dxfId="687" priority="145">
      <formula>LEN(TRIM(F45))=0</formula>
    </cfRule>
  </conditionalFormatting>
  <conditionalFormatting sqref="E44">
    <cfRule type="containsBlanks" dxfId="686" priority="144">
      <formula>LEN(TRIM(E44))=0</formula>
    </cfRule>
  </conditionalFormatting>
  <conditionalFormatting sqref="D44">
    <cfRule type="containsBlanks" dxfId="685" priority="142">
      <formula>LEN(TRIM(D44))=0</formula>
    </cfRule>
  </conditionalFormatting>
  <conditionalFormatting sqref="G44">
    <cfRule type="containsBlanks" dxfId="684" priority="141">
      <formula>LEN(TRIM(G44))=0</formula>
    </cfRule>
  </conditionalFormatting>
  <conditionalFormatting sqref="J44">
    <cfRule type="containsBlanks" dxfId="683" priority="140">
      <formula>LEN(TRIM(J44))=0</formula>
    </cfRule>
  </conditionalFormatting>
  <conditionalFormatting sqref="K44">
    <cfRule type="containsBlanks" dxfId="682" priority="139">
      <formula>LEN(TRIM(K44))=0</formula>
    </cfRule>
  </conditionalFormatting>
  <conditionalFormatting sqref="M44">
    <cfRule type="containsBlanks" dxfId="681" priority="138">
      <formula>LEN(TRIM(M44))=0</formula>
    </cfRule>
  </conditionalFormatting>
  <conditionalFormatting sqref="N44">
    <cfRule type="containsBlanks" dxfId="680" priority="137">
      <formula>LEN(TRIM(N44))=0</formula>
    </cfRule>
  </conditionalFormatting>
  <conditionalFormatting sqref="C52:D52 K51 N51 F52:G52 I52:J52">
    <cfRule type="containsBlanks" dxfId="679" priority="126">
      <formula>LEN(TRIM(C51))=0</formula>
    </cfRule>
  </conditionalFormatting>
  <conditionalFormatting sqref="F51">
    <cfRule type="containsBlanks" dxfId="678" priority="127">
      <formula>LEN(TRIM(F51))=0</formula>
    </cfRule>
  </conditionalFormatting>
  <conditionalFormatting sqref="I51">
    <cfRule type="containsBlanks" dxfId="677" priority="128">
      <formula>LEN(TRIM(I51))=0</formula>
    </cfRule>
  </conditionalFormatting>
  <conditionalFormatting sqref="E51">
    <cfRule type="containsBlanks" dxfId="676" priority="125">
      <formula>LEN(TRIM(E51))=0</formula>
    </cfRule>
  </conditionalFormatting>
  <conditionalFormatting sqref="H51">
    <cfRule type="containsBlanks" dxfId="675" priority="124">
      <formula>LEN(TRIM(H51))=0</formula>
    </cfRule>
  </conditionalFormatting>
  <conditionalFormatting sqref="E52">
    <cfRule type="containsBlanks" dxfId="674" priority="123">
      <formula>LEN(TRIM(E52))=0</formula>
    </cfRule>
  </conditionalFormatting>
  <conditionalFormatting sqref="H52">
    <cfRule type="containsBlanks" dxfId="673" priority="122">
      <formula>LEN(TRIM(H52))=0</formula>
    </cfRule>
  </conditionalFormatting>
  <conditionalFormatting sqref="K52">
    <cfRule type="containsBlanks" dxfId="672" priority="121">
      <formula>LEN(TRIM(K52))=0</formula>
    </cfRule>
  </conditionalFormatting>
  <conditionalFormatting sqref="N52">
    <cfRule type="containsBlanks" dxfId="671" priority="120">
      <formula>LEN(TRIM(N52))=0</formula>
    </cfRule>
  </conditionalFormatting>
  <conditionalFormatting sqref="C51">
    <cfRule type="containsBlanks" dxfId="670" priority="119">
      <formula>LEN(TRIM(C51))=0</formula>
    </cfRule>
  </conditionalFormatting>
  <conditionalFormatting sqref="L52:M52">
    <cfRule type="containsBlanks" dxfId="669" priority="117">
      <formula>LEN(TRIM(L52))=0</formula>
    </cfRule>
  </conditionalFormatting>
  <conditionalFormatting sqref="L51">
    <cfRule type="containsBlanks" dxfId="668" priority="118">
      <formula>LEN(TRIM(L51))=0</formula>
    </cfRule>
  </conditionalFormatting>
  <conditionalFormatting sqref="C54:D54 K53 N53 F54:G54 I54:J54">
    <cfRule type="containsBlanks" dxfId="667" priority="106">
      <formula>LEN(TRIM(C53))=0</formula>
    </cfRule>
  </conditionalFormatting>
  <conditionalFormatting sqref="F53">
    <cfRule type="containsBlanks" dxfId="666" priority="107">
      <formula>LEN(TRIM(F53))=0</formula>
    </cfRule>
  </conditionalFormatting>
  <conditionalFormatting sqref="I53">
    <cfRule type="containsBlanks" dxfId="665" priority="108">
      <formula>LEN(TRIM(I53))=0</formula>
    </cfRule>
  </conditionalFormatting>
  <conditionalFormatting sqref="E53">
    <cfRule type="containsBlanks" dxfId="664" priority="105">
      <formula>LEN(TRIM(E53))=0</formula>
    </cfRule>
  </conditionalFormatting>
  <conditionalFormatting sqref="H53">
    <cfRule type="containsBlanks" dxfId="663" priority="104">
      <formula>LEN(TRIM(H53))=0</formula>
    </cfRule>
  </conditionalFormatting>
  <conditionalFormatting sqref="E54">
    <cfRule type="containsBlanks" dxfId="662" priority="103">
      <formula>LEN(TRIM(E54))=0</formula>
    </cfRule>
  </conditionalFormatting>
  <conditionalFormatting sqref="H54">
    <cfRule type="containsBlanks" dxfId="661" priority="102">
      <formula>LEN(TRIM(H54))=0</formula>
    </cfRule>
  </conditionalFormatting>
  <conditionalFormatting sqref="K54">
    <cfRule type="containsBlanks" dxfId="660" priority="101">
      <formula>LEN(TRIM(K54))=0</formula>
    </cfRule>
  </conditionalFormatting>
  <conditionalFormatting sqref="N54">
    <cfRule type="containsBlanks" dxfId="659" priority="100">
      <formula>LEN(TRIM(N54))=0</formula>
    </cfRule>
  </conditionalFormatting>
  <conditionalFormatting sqref="C53">
    <cfRule type="containsBlanks" dxfId="658" priority="99">
      <formula>LEN(TRIM(C53))=0</formula>
    </cfRule>
  </conditionalFormatting>
  <conditionalFormatting sqref="L54:M54">
    <cfRule type="containsBlanks" dxfId="657" priority="97">
      <formula>LEN(TRIM(L54))=0</formula>
    </cfRule>
  </conditionalFormatting>
  <conditionalFormatting sqref="L53">
    <cfRule type="containsBlanks" dxfId="656" priority="98">
      <formula>LEN(TRIM(L53))=0</formula>
    </cfRule>
  </conditionalFormatting>
  <conditionalFormatting sqref="C56:D56 K55 N55 F56:G56 I56:J56">
    <cfRule type="containsBlanks" dxfId="655" priority="86">
      <formula>LEN(TRIM(C55))=0</formula>
    </cfRule>
  </conditionalFormatting>
  <conditionalFormatting sqref="F55">
    <cfRule type="containsBlanks" dxfId="654" priority="87">
      <formula>LEN(TRIM(F55))=0</formula>
    </cfRule>
  </conditionalFormatting>
  <conditionalFormatting sqref="I55">
    <cfRule type="containsBlanks" dxfId="653" priority="88">
      <formula>LEN(TRIM(I55))=0</formula>
    </cfRule>
  </conditionalFormatting>
  <conditionalFormatting sqref="E55">
    <cfRule type="containsBlanks" dxfId="652" priority="85">
      <formula>LEN(TRIM(E55))=0</formula>
    </cfRule>
  </conditionalFormatting>
  <conditionalFormatting sqref="H55">
    <cfRule type="containsBlanks" dxfId="651" priority="84">
      <formula>LEN(TRIM(H55))=0</formula>
    </cfRule>
  </conditionalFormatting>
  <conditionalFormatting sqref="E56">
    <cfRule type="containsBlanks" dxfId="650" priority="83">
      <formula>LEN(TRIM(E56))=0</formula>
    </cfRule>
  </conditionalFormatting>
  <conditionalFormatting sqref="H56">
    <cfRule type="containsBlanks" dxfId="649" priority="82">
      <formula>LEN(TRIM(H56))=0</formula>
    </cfRule>
  </conditionalFormatting>
  <conditionalFormatting sqref="K56">
    <cfRule type="containsBlanks" dxfId="648" priority="81">
      <formula>LEN(TRIM(K56))=0</formula>
    </cfRule>
  </conditionalFormatting>
  <conditionalFormatting sqref="N56">
    <cfRule type="containsBlanks" dxfId="647" priority="80">
      <formula>LEN(TRIM(N56))=0</formula>
    </cfRule>
  </conditionalFormatting>
  <conditionalFormatting sqref="C55">
    <cfRule type="containsBlanks" dxfId="646" priority="79">
      <formula>LEN(TRIM(C55))=0</formula>
    </cfRule>
  </conditionalFormatting>
  <conditionalFormatting sqref="L56:M56">
    <cfRule type="containsBlanks" dxfId="645" priority="77">
      <formula>LEN(TRIM(L56))=0</formula>
    </cfRule>
  </conditionalFormatting>
  <conditionalFormatting sqref="L55">
    <cfRule type="containsBlanks" dxfId="644" priority="78">
      <formula>LEN(TRIM(L55))=0</formula>
    </cfRule>
  </conditionalFormatting>
  <conditionalFormatting sqref="C58:D58 K57 N57 F58:G58 I58:J58">
    <cfRule type="containsBlanks" dxfId="643" priority="70">
      <formula>LEN(TRIM(C57))=0</formula>
    </cfRule>
  </conditionalFormatting>
  <conditionalFormatting sqref="F57">
    <cfRule type="containsBlanks" dxfId="642" priority="71">
      <formula>LEN(TRIM(F57))=0</formula>
    </cfRule>
  </conditionalFormatting>
  <conditionalFormatting sqref="I57">
    <cfRule type="containsBlanks" dxfId="641" priority="72">
      <formula>LEN(TRIM(I57))=0</formula>
    </cfRule>
  </conditionalFormatting>
  <conditionalFormatting sqref="E57">
    <cfRule type="containsBlanks" dxfId="640" priority="69">
      <formula>LEN(TRIM(E57))=0</formula>
    </cfRule>
  </conditionalFormatting>
  <conditionalFormatting sqref="H57">
    <cfRule type="containsBlanks" dxfId="639" priority="68">
      <formula>LEN(TRIM(H57))=0</formula>
    </cfRule>
  </conditionalFormatting>
  <conditionalFormatting sqref="E58">
    <cfRule type="containsBlanks" dxfId="638" priority="67">
      <formula>LEN(TRIM(E58))=0</formula>
    </cfRule>
  </conditionalFormatting>
  <conditionalFormatting sqref="H58">
    <cfRule type="containsBlanks" dxfId="637" priority="66">
      <formula>LEN(TRIM(H58))=0</formula>
    </cfRule>
  </conditionalFormatting>
  <conditionalFormatting sqref="K58">
    <cfRule type="containsBlanks" dxfId="636" priority="65">
      <formula>LEN(TRIM(K58))=0</formula>
    </cfRule>
  </conditionalFormatting>
  <conditionalFormatting sqref="N58">
    <cfRule type="containsBlanks" dxfId="635" priority="64">
      <formula>LEN(TRIM(N58))=0</formula>
    </cfRule>
  </conditionalFormatting>
  <conditionalFormatting sqref="C57">
    <cfRule type="containsBlanks" dxfId="634" priority="63">
      <formula>LEN(TRIM(C57))=0</formula>
    </cfRule>
  </conditionalFormatting>
  <conditionalFormatting sqref="L58:M58">
    <cfRule type="containsBlanks" dxfId="633" priority="61">
      <formula>LEN(TRIM(L58))=0</formula>
    </cfRule>
  </conditionalFormatting>
  <conditionalFormatting sqref="L57">
    <cfRule type="containsBlanks" dxfId="632" priority="62">
      <formula>LEN(TRIM(L57))=0</formula>
    </cfRule>
  </conditionalFormatting>
  <conditionalFormatting sqref="C60:D60 K59 N59 F60:G60 I60:J60">
    <cfRule type="containsBlanks" dxfId="631" priority="50">
      <formula>LEN(TRIM(C59))=0</formula>
    </cfRule>
  </conditionalFormatting>
  <conditionalFormatting sqref="F59">
    <cfRule type="containsBlanks" dxfId="630" priority="51">
      <formula>LEN(TRIM(F59))=0</formula>
    </cfRule>
  </conditionalFormatting>
  <conditionalFormatting sqref="I59">
    <cfRule type="containsBlanks" dxfId="629" priority="52">
      <formula>LEN(TRIM(I59))=0</formula>
    </cfRule>
  </conditionalFormatting>
  <conditionalFormatting sqref="E59">
    <cfRule type="containsBlanks" dxfId="628" priority="49">
      <formula>LEN(TRIM(E59))=0</formula>
    </cfRule>
  </conditionalFormatting>
  <conditionalFormatting sqref="H59">
    <cfRule type="containsBlanks" dxfId="627" priority="48">
      <formula>LEN(TRIM(H59))=0</formula>
    </cfRule>
  </conditionalFormatting>
  <conditionalFormatting sqref="E60">
    <cfRule type="containsBlanks" dxfId="626" priority="47">
      <formula>LEN(TRIM(E60))=0</formula>
    </cfRule>
  </conditionalFormatting>
  <conditionalFormatting sqref="H60">
    <cfRule type="containsBlanks" dxfId="625" priority="46">
      <formula>LEN(TRIM(H60))=0</formula>
    </cfRule>
  </conditionalFormatting>
  <conditionalFormatting sqref="K60">
    <cfRule type="containsBlanks" dxfId="624" priority="45">
      <formula>LEN(TRIM(K60))=0</formula>
    </cfRule>
  </conditionalFormatting>
  <conditionalFormatting sqref="N60">
    <cfRule type="containsBlanks" dxfId="623" priority="44">
      <formula>LEN(TRIM(N60))=0</formula>
    </cfRule>
  </conditionalFormatting>
  <conditionalFormatting sqref="C59">
    <cfRule type="containsBlanks" dxfId="622" priority="43">
      <formula>LEN(TRIM(C59))=0</formula>
    </cfRule>
  </conditionalFormatting>
  <conditionalFormatting sqref="L60:M60">
    <cfRule type="containsBlanks" dxfId="621" priority="41">
      <formula>LEN(TRIM(L60))=0</formula>
    </cfRule>
  </conditionalFormatting>
  <conditionalFormatting sqref="L59">
    <cfRule type="containsBlanks" dxfId="620" priority="42">
      <formula>LEN(TRIM(L59))=0</formula>
    </cfRule>
  </conditionalFormatting>
  <conditionalFormatting sqref="C62:D62 K61 N61 F62:G62 I62:J62">
    <cfRule type="containsBlanks" dxfId="619" priority="30">
      <formula>LEN(TRIM(C61))=0</formula>
    </cfRule>
  </conditionalFormatting>
  <conditionalFormatting sqref="F61">
    <cfRule type="containsBlanks" dxfId="618" priority="31">
      <formula>LEN(TRIM(F61))=0</formula>
    </cfRule>
  </conditionalFormatting>
  <conditionalFormatting sqref="I61">
    <cfRule type="containsBlanks" dxfId="617" priority="32">
      <formula>LEN(TRIM(I61))=0</formula>
    </cfRule>
  </conditionalFormatting>
  <conditionalFormatting sqref="E61">
    <cfRule type="containsBlanks" dxfId="616" priority="29">
      <formula>LEN(TRIM(E61))=0</formula>
    </cfRule>
  </conditionalFormatting>
  <conditionalFormatting sqref="H61">
    <cfRule type="containsBlanks" dxfId="615" priority="28">
      <formula>LEN(TRIM(H61))=0</formula>
    </cfRule>
  </conditionalFormatting>
  <conditionalFormatting sqref="E62">
    <cfRule type="containsBlanks" dxfId="614" priority="27">
      <formula>LEN(TRIM(E62))=0</formula>
    </cfRule>
  </conditionalFormatting>
  <conditionalFormatting sqref="H62">
    <cfRule type="containsBlanks" dxfId="613" priority="26">
      <formula>LEN(TRIM(H62))=0</formula>
    </cfRule>
  </conditionalFormatting>
  <conditionalFormatting sqref="K62">
    <cfRule type="containsBlanks" dxfId="612" priority="25">
      <formula>LEN(TRIM(K62))=0</formula>
    </cfRule>
  </conditionalFormatting>
  <conditionalFormatting sqref="N62">
    <cfRule type="containsBlanks" dxfId="611" priority="24">
      <formula>LEN(TRIM(N62))=0</formula>
    </cfRule>
  </conditionalFormatting>
  <conditionalFormatting sqref="C61">
    <cfRule type="containsBlanks" dxfId="610" priority="23">
      <formula>LEN(TRIM(C61))=0</formula>
    </cfRule>
  </conditionalFormatting>
  <conditionalFormatting sqref="L62:M62">
    <cfRule type="containsBlanks" dxfId="609" priority="21">
      <formula>LEN(TRIM(L62))=0</formula>
    </cfRule>
  </conditionalFormatting>
  <conditionalFormatting sqref="L61">
    <cfRule type="containsBlanks" dxfId="608" priority="22">
      <formula>LEN(TRIM(L61))=0</formula>
    </cfRule>
  </conditionalFormatting>
  <conditionalFormatting sqref="C64:D64 K63 N63 F64:G64 I64:J64">
    <cfRule type="containsBlanks" dxfId="607" priority="10">
      <formula>LEN(TRIM(C63))=0</formula>
    </cfRule>
  </conditionalFormatting>
  <conditionalFormatting sqref="F63">
    <cfRule type="containsBlanks" dxfId="606" priority="11">
      <formula>LEN(TRIM(F63))=0</formula>
    </cfRule>
  </conditionalFormatting>
  <conditionalFormatting sqref="I63">
    <cfRule type="containsBlanks" dxfId="605" priority="12">
      <formula>LEN(TRIM(I63))=0</formula>
    </cfRule>
  </conditionalFormatting>
  <conditionalFormatting sqref="E63">
    <cfRule type="containsBlanks" dxfId="604" priority="9">
      <formula>LEN(TRIM(E63))=0</formula>
    </cfRule>
  </conditionalFormatting>
  <conditionalFormatting sqref="H63">
    <cfRule type="containsBlanks" dxfId="603" priority="8">
      <formula>LEN(TRIM(H63))=0</formula>
    </cfRule>
  </conditionalFormatting>
  <conditionalFormatting sqref="E64">
    <cfRule type="containsBlanks" dxfId="602" priority="7">
      <formula>LEN(TRIM(E64))=0</formula>
    </cfRule>
  </conditionalFormatting>
  <conditionalFormatting sqref="H64">
    <cfRule type="containsBlanks" dxfId="601" priority="6">
      <formula>LEN(TRIM(H64))=0</formula>
    </cfRule>
  </conditionalFormatting>
  <conditionalFormatting sqref="K64">
    <cfRule type="containsBlanks" dxfId="600" priority="5">
      <formula>LEN(TRIM(K64))=0</formula>
    </cfRule>
  </conditionalFormatting>
  <conditionalFormatting sqref="N64">
    <cfRule type="containsBlanks" dxfId="599" priority="4">
      <formula>LEN(TRIM(N64))=0</formula>
    </cfRule>
  </conditionalFormatting>
  <conditionalFormatting sqref="C63">
    <cfRule type="containsBlanks" dxfId="598" priority="3">
      <formula>LEN(TRIM(C63))=0</formula>
    </cfRule>
  </conditionalFormatting>
  <conditionalFormatting sqref="L64:M64">
    <cfRule type="containsBlanks" dxfId="597" priority="1">
      <formula>LEN(TRIM(L64))=0</formula>
    </cfRule>
  </conditionalFormatting>
  <conditionalFormatting sqref="L63">
    <cfRule type="containsBlanks" dxfId="596" priority="2">
      <formula>LEN(TRIM(L63))=0</formula>
    </cfRule>
  </conditionalFormatting>
  <printOptions horizontalCentered="1" verticalCentered="1"/>
  <pageMargins left="0.25" right="0.25" top="0.75" bottom="0.75" header="0.3" footer="0.3"/>
  <pageSetup paperSize="9" scale="72" orientation="portrait"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870" operator="equal" id="{63E2B77E-6AFE-4EB0-9AD3-615D18F54302}">
            <xm:f>'Zoznam tímov a pretekárov'!$B$67</xm:f>
            <x14:dxf>
              <fill>
                <patternFill>
                  <bgColor rgb="FFFFFF00"/>
                </patternFill>
              </fill>
            </x14:dxf>
          </x14:cfRule>
          <x14:cfRule type="cellIs" priority="871" operator="equal" id="{BD4B4791-258F-413D-9346-FB79C569FD8A}">
            <xm:f>'Zoznam tímov a pretekárov'!$B$66</xm:f>
            <x14:dxf>
              <fill>
                <patternFill>
                  <bgColor theme="3" tint="0.59996337778862885"/>
                </patternFill>
              </fill>
            </x14:dxf>
          </x14:cfRule>
          <x14:cfRule type="cellIs" priority="872" operator="equal" id="{591A7450-9A03-4C23-BB9B-5241E48AD310}">
            <xm:f>'Zoznam tímov a pretekárov'!$B$69</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 N41 E41 H41 K45 N45 E45 H45 N47 E47 H47 N49 E49 H49 N43 E43 H43</xm:sqref>
        </x14:conditionalFormatting>
        <x14:conditionalFormatting xmlns:xm="http://schemas.microsoft.com/office/excel/2006/main">
          <x14:cfRule type="cellIs" priority="1014" operator="equal" id="{C8B3DD94-14DB-43D4-AACA-E2F5706B71DE}">
            <xm:f>'Zoznam tímov a pretekárov'!$B$68</xm:f>
            <x14:dxf>
              <fill>
                <patternFill>
                  <bgColor rgb="FFFF0000"/>
                </patternFill>
              </fill>
            </x14:dxf>
          </x14:cfRule>
          <xm:sqref>E5 E7 E9 E11 E13 E15 E17 E19 E21 E23 E25 E27 H29 E31 H31 E35 H35 H37 H39 E29 H33 H41 E45 H45 H47 H49 H43</xm:sqref>
        </x14:conditionalFormatting>
        <x14:conditionalFormatting xmlns:xm="http://schemas.microsoft.com/office/excel/2006/main">
          <x14:cfRule type="cellIs" priority="282" operator="equal" id="{B8D5B540-0806-4854-ADC1-54378FF349AE}">
            <xm:f>'Zoznam tímov a pretekárov'!$B$67</xm:f>
            <x14:dxf>
              <fill>
                <patternFill>
                  <bgColor rgb="FFFFFF00"/>
                </patternFill>
              </fill>
            </x14:dxf>
          </x14:cfRule>
          <x14:cfRule type="cellIs" priority="283" operator="equal" id="{1FC32C26-E451-4BF5-A59A-666B5EB88726}">
            <xm:f>'Zoznam tímov a pretekárov'!$B$66</xm:f>
            <x14:dxf>
              <fill>
                <patternFill>
                  <bgColor theme="3" tint="0.59996337778862885"/>
                </patternFill>
              </fill>
            </x14:dxf>
          </x14:cfRule>
          <x14:cfRule type="cellIs" priority="284" operator="equal" id="{220CEF08-A382-45F8-8B78-161BE36BCF81}">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285" operator="equal" id="{25E15EB4-8F45-4559-A8CD-1DD734089CEE}">
            <xm:f>'Zoznam tímov a pretekárov'!$B$68</xm:f>
            <x14:dxf>
              <fill>
                <patternFill>
                  <bgColor rgb="FFFF0000"/>
                </patternFill>
              </fill>
            </x14:dxf>
          </x14:cfRule>
          <xm:sqref>E37</xm:sqref>
        </x14:conditionalFormatting>
        <x14:conditionalFormatting xmlns:xm="http://schemas.microsoft.com/office/excel/2006/main">
          <x14:cfRule type="cellIs" priority="266" operator="equal" id="{AF3DEE41-4F33-4E7C-ACE8-4E34F3244028}">
            <xm:f>'Zoznam tímov a pretekárov'!$B$67</xm:f>
            <x14:dxf>
              <fill>
                <patternFill>
                  <bgColor rgb="FFFFFF00"/>
                </patternFill>
              </fill>
            </x14:dxf>
          </x14:cfRule>
          <x14:cfRule type="cellIs" priority="267" operator="equal" id="{EEC13A69-9E1F-49C2-9F55-BD6088FDD93B}">
            <xm:f>'Zoznam tímov a pretekárov'!$B$66</xm:f>
            <x14:dxf>
              <fill>
                <patternFill>
                  <bgColor theme="3" tint="0.59996337778862885"/>
                </patternFill>
              </fill>
            </x14:dxf>
          </x14:cfRule>
          <x14:cfRule type="cellIs" priority="268" operator="equal" id="{30EE94AF-F7D7-416E-A5A2-87F54B8859F8}">
            <xm:f>'Zoznam tímov a pretekárov'!$B$69</xm:f>
            <x14:dxf>
              <font>
                <strike val="0"/>
              </font>
              <fill>
                <patternFill patternType="none">
                  <bgColor auto="1"/>
                </patternFill>
              </fill>
            </x14:dxf>
          </x14:cfRule>
          <xm:sqref>K39</xm:sqref>
        </x14:conditionalFormatting>
        <x14:conditionalFormatting xmlns:xm="http://schemas.microsoft.com/office/excel/2006/main">
          <x14:cfRule type="cellIs" priority="269" operator="equal" id="{4338E435-634F-4B82-B517-0D23E24661FB}">
            <xm:f>'Zoznam tímov a pretekárov'!$B$68</xm:f>
            <x14:dxf>
              <fill>
                <patternFill>
                  <bgColor rgb="FFFF0000"/>
                </patternFill>
              </fill>
            </x14:dxf>
          </x14:cfRule>
          <xm:sqref>E39</xm:sqref>
        </x14:conditionalFormatting>
        <x14:conditionalFormatting xmlns:xm="http://schemas.microsoft.com/office/excel/2006/main">
          <x14:cfRule type="cellIs" priority="250" operator="equal" id="{718F00CA-09D9-4FF7-BE51-8EF1464FA04C}">
            <xm:f>'Zoznam tímov a pretekárov'!$B$67</xm:f>
            <x14:dxf>
              <fill>
                <patternFill>
                  <bgColor rgb="FFFFFF00"/>
                </patternFill>
              </fill>
            </x14:dxf>
          </x14:cfRule>
          <x14:cfRule type="cellIs" priority="251" operator="equal" id="{D5ABA132-FD2E-4307-9771-F00F972C7125}">
            <xm:f>'Zoznam tímov a pretekárov'!$B$66</xm:f>
            <x14:dxf>
              <fill>
                <patternFill>
                  <bgColor theme="3" tint="0.59996337778862885"/>
                </patternFill>
              </fill>
            </x14:dxf>
          </x14:cfRule>
          <x14:cfRule type="cellIs" priority="252" operator="equal" id="{B52FF6B4-42B4-4F89-B4DC-549000D7B2A4}">
            <xm:f>'Zoznam tímov a pretekárov'!$B$69</xm:f>
            <x14:dxf>
              <font>
                <strike val="0"/>
              </font>
              <fill>
                <patternFill patternType="none">
                  <bgColor auto="1"/>
                </patternFill>
              </fill>
            </x14:dxf>
          </x14:cfRule>
          <xm:sqref>K33</xm:sqref>
        </x14:conditionalFormatting>
        <x14:conditionalFormatting xmlns:xm="http://schemas.microsoft.com/office/excel/2006/main">
          <x14:cfRule type="cellIs" priority="253" operator="equal" id="{F218B73D-1718-44D2-8F15-0F3E9BD95622}">
            <xm:f>'Zoznam tímov a pretekárov'!$B$68</xm:f>
            <x14:dxf>
              <fill>
                <patternFill>
                  <bgColor rgb="FFFF0000"/>
                </patternFill>
              </fill>
            </x14:dxf>
          </x14:cfRule>
          <xm:sqref>E33</xm:sqref>
        </x14:conditionalFormatting>
        <x14:conditionalFormatting xmlns:xm="http://schemas.microsoft.com/office/excel/2006/main">
          <x14:cfRule type="cellIs" priority="219" operator="equal" id="{FBE67581-E5F2-4874-B957-D281BA8E238B}">
            <xm:f>'Zoznam tímov a pretekárov'!$B$67</xm:f>
            <x14:dxf>
              <fill>
                <patternFill>
                  <bgColor rgb="FFFFFF00"/>
                </patternFill>
              </fill>
            </x14:dxf>
          </x14:cfRule>
          <x14:cfRule type="cellIs" priority="220" operator="equal" id="{3B604AA4-F520-4D0E-B591-820873EFD408}">
            <xm:f>'Zoznam tímov a pretekárov'!$B$66</xm:f>
            <x14:dxf>
              <fill>
                <patternFill>
                  <bgColor theme="3" tint="0.59996337778862885"/>
                </patternFill>
              </fill>
            </x14:dxf>
          </x14:cfRule>
          <x14:cfRule type="cellIs" priority="221" operator="equal" id="{988A277B-47A6-4932-9F32-C6B655AE616B}">
            <xm:f>'Zoznam tímov a pretekárov'!$B$69</xm:f>
            <x14:dxf>
              <font>
                <strike val="0"/>
              </font>
              <fill>
                <patternFill patternType="none">
                  <bgColor auto="1"/>
                </patternFill>
              </fill>
            </x14:dxf>
          </x14:cfRule>
          <xm:sqref>K41</xm:sqref>
        </x14:conditionalFormatting>
        <x14:conditionalFormatting xmlns:xm="http://schemas.microsoft.com/office/excel/2006/main">
          <x14:cfRule type="cellIs" priority="222" operator="equal" id="{159B5D0A-AFAE-4557-9ECF-A3FA44B4A53D}">
            <xm:f>'Zoznam tímov a pretekárov'!$B$68</xm:f>
            <x14:dxf>
              <fill>
                <patternFill>
                  <bgColor rgb="FFFF0000"/>
                </patternFill>
              </fill>
            </x14:dxf>
          </x14:cfRule>
          <xm:sqref>E41</xm:sqref>
        </x14:conditionalFormatting>
        <x14:conditionalFormatting xmlns:xm="http://schemas.microsoft.com/office/excel/2006/main">
          <x14:cfRule type="cellIs" priority="190" operator="equal" id="{83FF2F5B-2206-413B-9AF5-B7EBD680B65F}">
            <xm:f>'Zoznam tímov a pretekárov'!$B$67</xm:f>
            <x14:dxf>
              <fill>
                <patternFill>
                  <bgColor rgb="FFFFFF00"/>
                </patternFill>
              </fill>
            </x14:dxf>
          </x14:cfRule>
          <x14:cfRule type="cellIs" priority="191" operator="equal" id="{DF7B46EA-3CBA-4D87-A3B0-E1302EE573EC}">
            <xm:f>'Zoznam tímov a pretekárov'!$B$66</xm:f>
            <x14:dxf>
              <fill>
                <patternFill>
                  <bgColor theme="3" tint="0.59996337778862885"/>
                </patternFill>
              </fill>
            </x14:dxf>
          </x14:cfRule>
          <x14:cfRule type="cellIs" priority="192" operator="equal" id="{E080BD23-74F0-45FF-A26E-583D462CDCD0}">
            <xm:f>'Zoznam tímov a pretekárov'!$B$69</xm:f>
            <x14:dxf>
              <font>
                <strike val="0"/>
              </font>
              <fill>
                <patternFill patternType="none">
                  <bgColor auto="1"/>
                </patternFill>
              </fill>
            </x14:dxf>
          </x14:cfRule>
          <xm:sqref>K47</xm:sqref>
        </x14:conditionalFormatting>
        <x14:conditionalFormatting xmlns:xm="http://schemas.microsoft.com/office/excel/2006/main">
          <x14:cfRule type="cellIs" priority="193" operator="equal" id="{102B50C9-0912-4A0F-B578-7724219C29DC}">
            <xm:f>'Zoznam tímov a pretekárov'!$B$68</xm:f>
            <x14:dxf>
              <fill>
                <patternFill>
                  <bgColor rgb="FFFF0000"/>
                </patternFill>
              </fill>
            </x14:dxf>
          </x14:cfRule>
          <xm:sqref>E47</xm:sqref>
        </x14:conditionalFormatting>
        <x14:conditionalFormatting xmlns:xm="http://schemas.microsoft.com/office/excel/2006/main">
          <x14:cfRule type="cellIs" priority="174" operator="equal" id="{1CB9E85E-5949-4E2A-82C4-A85224E93EF5}">
            <xm:f>'Zoznam tímov a pretekárov'!$B$67</xm:f>
            <x14:dxf>
              <fill>
                <patternFill>
                  <bgColor rgb="FFFFFF00"/>
                </patternFill>
              </fill>
            </x14:dxf>
          </x14:cfRule>
          <x14:cfRule type="cellIs" priority="175" operator="equal" id="{BBD50E13-8395-492F-B3F9-64425BD6C11C}">
            <xm:f>'Zoznam tímov a pretekárov'!$B$66</xm:f>
            <x14:dxf>
              <fill>
                <patternFill>
                  <bgColor theme="3" tint="0.59996337778862885"/>
                </patternFill>
              </fill>
            </x14:dxf>
          </x14:cfRule>
          <x14:cfRule type="cellIs" priority="176" operator="equal" id="{54A1266B-A938-4ABC-8E2F-5DE0AD9B37C9}">
            <xm:f>'Zoznam tímov a pretekárov'!$B$69</xm:f>
            <x14:dxf>
              <font>
                <strike val="0"/>
              </font>
              <fill>
                <patternFill patternType="none">
                  <bgColor auto="1"/>
                </patternFill>
              </fill>
            </x14:dxf>
          </x14:cfRule>
          <xm:sqref>K49</xm:sqref>
        </x14:conditionalFormatting>
        <x14:conditionalFormatting xmlns:xm="http://schemas.microsoft.com/office/excel/2006/main">
          <x14:cfRule type="cellIs" priority="177" operator="equal" id="{6B49D8A2-4543-4E1A-803A-156F289FE96A}">
            <xm:f>'Zoznam tímov a pretekárov'!$B$68</xm:f>
            <x14:dxf>
              <fill>
                <patternFill>
                  <bgColor rgb="FFFF0000"/>
                </patternFill>
              </fill>
            </x14:dxf>
          </x14:cfRule>
          <xm:sqref>E49</xm:sqref>
        </x14:conditionalFormatting>
        <x14:conditionalFormatting xmlns:xm="http://schemas.microsoft.com/office/excel/2006/main">
          <x14:cfRule type="cellIs" priority="158" operator="equal" id="{059A515A-A941-478C-9BCB-9E0833387F3D}">
            <xm:f>'Zoznam tímov a pretekárov'!$B$67</xm:f>
            <x14:dxf>
              <fill>
                <patternFill>
                  <bgColor rgb="FFFFFF00"/>
                </patternFill>
              </fill>
            </x14:dxf>
          </x14:cfRule>
          <x14:cfRule type="cellIs" priority="159" operator="equal" id="{874B7D35-A1D5-40C9-B1BC-E09B4D9C8DF2}">
            <xm:f>'Zoznam tímov a pretekárov'!$B$66</xm:f>
            <x14:dxf>
              <fill>
                <patternFill>
                  <bgColor theme="3" tint="0.59996337778862885"/>
                </patternFill>
              </fill>
            </x14:dxf>
          </x14:cfRule>
          <x14:cfRule type="cellIs" priority="160" operator="equal" id="{3DE2E6A8-3DDD-49AE-AE16-EA50AB9F4C95}">
            <xm:f>'Zoznam tímov a pretekárov'!$B$69</xm:f>
            <x14:dxf>
              <font>
                <strike val="0"/>
              </font>
              <fill>
                <patternFill patternType="none">
                  <bgColor auto="1"/>
                </patternFill>
              </fill>
            </x14:dxf>
          </x14:cfRule>
          <xm:sqref>K43</xm:sqref>
        </x14:conditionalFormatting>
        <x14:conditionalFormatting xmlns:xm="http://schemas.microsoft.com/office/excel/2006/main">
          <x14:cfRule type="cellIs" priority="161" operator="equal" id="{E9FF32DE-053F-4040-A1DC-E86FC45DF5F4}">
            <xm:f>'Zoznam tímov a pretekárov'!$B$68</xm:f>
            <x14:dxf>
              <fill>
                <patternFill>
                  <bgColor rgb="FFFF0000"/>
                </patternFill>
              </fill>
            </x14:dxf>
          </x14:cfRule>
          <xm:sqref>E43</xm:sqref>
        </x14:conditionalFormatting>
        <x14:conditionalFormatting xmlns:xm="http://schemas.microsoft.com/office/excel/2006/main">
          <x14:cfRule type="cellIs" priority="133" operator="equal" id="{D715A0A5-2D89-4258-B3B6-1B75752623B5}">
            <xm:f>'Zoznam tímov a pretekárov'!$B$67</xm:f>
            <x14:dxf>
              <fill>
                <patternFill>
                  <bgColor rgb="FFFFFF00"/>
                </patternFill>
              </fill>
            </x14:dxf>
          </x14:cfRule>
          <x14:cfRule type="cellIs" priority="134" operator="equal" id="{092F5503-C67E-46EB-A794-DF65B8C69B90}">
            <xm:f>'Zoznam tímov a pretekárov'!$B$66</xm:f>
            <x14:dxf>
              <fill>
                <patternFill>
                  <bgColor theme="3" tint="0.59996337778862885"/>
                </patternFill>
              </fill>
            </x14:dxf>
          </x14:cfRule>
          <x14:cfRule type="cellIs" priority="135" operator="equal" id="{037377E9-8525-474D-BA24-9B73CE83BF4E}">
            <xm:f>'Zoznam tímov a pretekárov'!$B$69</xm:f>
            <x14:dxf>
              <font>
                <strike val="0"/>
              </font>
              <fill>
                <patternFill patternType="none">
                  <bgColor auto="1"/>
                </patternFill>
              </fill>
            </x14:dxf>
          </x14:cfRule>
          <xm:sqref>N51 E51 H51</xm:sqref>
        </x14:conditionalFormatting>
        <x14:conditionalFormatting xmlns:xm="http://schemas.microsoft.com/office/excel/2006/main">
          <x14:cfRule type="cellIs" priority="136" operator="equal" id="{AC176F94-DDB6-477A-AD20-3F2E9EA6E3AB}">
            <xm:f>'Zoznam tímov a pretekárov'!$B$68</xm:f>
            <x14:dxf>
              <fill>
                <patternFill>
                  <bgColor rgb="FFFF0000"/>
                </patternFill>
              </fill>
            </x14:dxf>
          </x14:cfRule>
          <xm:sqref>H51</xm:sqref>
        </x14:conditionalFormatting>
        <x14:conditionalFormatting xmlns:xm="http://schemas.microsoft.com/office/excel/2006/main">
          <x14:cfRule type="cellIs" priority="129" operator="equal" id="{5901C51E-F166-47FE-A6A7-F7D07378AC3F}">
            <xm:f>'Zoznam tímov a pretekárov'!$B$67</xm:f>
            <x14:dxf>
              <fill>
                <patternFill>
                  <bgColor rgb="FFFFFF00"/>
                </patternFill>
              </fill>
            </x14:dxf>
          </x14:cfRule>
          <x14:cfRule type="cellIs" priority="130" operator="equal" id="{117457AF-F080-4497-8199-BF89828ECA61}">
            <xm:f>'Zoznam tímov a pretekárov'!$B$66</xm:f>
            <x14:dxf>
              <fill>
                <patternFill>
                  <bgColor theme="3" tint="0.59996337778862885"/>
                </patternFill>
              </fill>
            </x14:dxf>
          </x14:cfRule>
          <x14:cfRule type="cellIs" priority="131" operator="equal" id="{BA24482C-B5A3-4322-8B83-2AC74876CE5F}">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132" operator="equal" id="{05353280-F071-4440-A744-356475BA6E45}">
            <xm:f>'Zoznam tímov a pretekárov'!$B$68</xm:f>
            <x14:dxf>
              <fill>
                <patternFill>
                  <bgColor rgb="FFFF0000"/>
                </patternFill>
              </fill>
            </x14:dxf>
          </x14:cfRule>
          <xm:sqref>E51</xm:sqref>
        </x14:conditionalFormatting>
        <x14:conditionalFormatting xmlns:xm="http://schemas.microsoft.com/office/excel/2006/main">
          <x14:cfRule type="cellIs" priority="113" operator="equal" id="{DD6C4259-CC69-42B1-9A2E-5B32AFB1896D}">
            <xm:f>'Zoznam tímov a pretekárov'!$B$67</xm:f>
            <x14:dxf>
              <fill>
                <patternFill>
                  <bgColor rgb="FFFFFF00"/>
                </patternFill>
              </fill>
            </x14:dxf>
          </x14:cfRule>
          <x14:cfRule type="cellIs" priority="114" operator="equal" id="{B91A4418-7359-47C0-B9DF-A485E5415A76}">
            <xm:f>'Zoznam tímov a pretekárov'!$B$66</xm:f>
            <x14:dxf>
              <fill>
                <patternFill>
                  <bgColor theme="3" tint="0.59996337778862885"/>
                </patternFill>
              </fill>
            </x14:dxf>
          </x14:cfRule>
          <x14:cfRule type="cellIs" priority="115" operator="equal" id="{7B7A6F33-FFFA-4DA3-902E-80F9D500A536}">
            <xm:f>'Zoznam tímov a pretekárov'!$B$69</xm:f>
            <x14:dxf>
              <font>
                <strike val="0"/>
              </font>
              <fill>
                <patternFill patternType="none">
                  <bgColor auto="1"/>
                </patternFill>
              </fill>
            </x14:dxf>
          </x14:cfRule>
          <xm:sqref>N53 E53 H53</xm:sqref>
        </x14:conditionalFormatting>
        <x14:conditionalFormatting xmlns:xm="http://schemas.microsoft.com/office/excel/2006/main">
          <x14:cfRule type="cellIs" priority="116" operator="equal" id="{5F12C038-8EF3-4969-BEB1-9969DD786075}">
            <xm:f>'Zoznam tímov a pretekárov'!$B$68</xm:f>
            <x14:dxf>
              <fill>
                <patternFill>
                  <bgColor rgb="FFFF0000"/>
                </patternFill>
              </fill>
            </x14:dxf>
          </x14:cfRule>
          <xm:sqref>H53</xm:sqref>
        </x14:conditionalFormatting>
        <x14:conditionalFormatting xmlns:xm="http://schemas.microsoft.com/office/excel/2006/main">
          <x14:cfRule type="cellIs" priority="109" operator="equal" id="{1CB56AAA-4B2C-4A49-9ACF-5AB2D3C0F7B7}">
            <xm:f>'Zoznam tímov a pretekárov'!$B$67</xm:f>
            <x14:dxf>
              <fill>
                <patternFill>
                  <bgColor rgb="FFFFFF00"/>
                </patternFill>
              </fill>
            </x14:dxf>
          </x14:cfRule>
          <x14:cfRule type="cellIs" priority="110" operator="equal" id="{EFD96D6B-1C1D-4F0F-A2DB-1A8A47189B8C}">
            <xm:f>'Zoznam tímov a pretekárov'!$B$66</xm:f>
            <x14:dxf>
              <fill>
                <patternFill>
                  <bgColor theme="3" tint="0.59996337778862885"/>
                </patternFill>
              </fill>
            </x14:dxf>
          </x14:cfRule>
          <x14:cfRule type="cellIs" priority="111" operator="equal" id="{0309549B-D33A-4E97-8AAB-C9ACCF4F6E5F}">
            <xm:f>'Zoznam tímov a pretekárov'!$B$69</xm:f>
            <x14:dxf>
              <font>
                <strike val="0"/>
              </font>
              <fill>
                <patternFill patternType="none">
                  <bgColor auto="1"/>
                </patternFill>
              </fill>
            </x14:dxf>
          </x14:cfRule>
          <xm:sqref>K53</xm:sqref>
        </x14:conditionalFormatting>
        <x14:conditionalFormatting xmlns:xm="http://schemas.microsoft.com/office/excel/2006/main">
          <x14:cfRule type="cellIs" priority="112" operator="equal" id="{8F82BF8C-1F43-46E2-82C6-5AE021CB4A31}">
            <xm:f>'Zoznam tímov a pretekárov'!$B$68</xm:f>
            <x14:dxf>
              <fill>
                <patternFill>
                  <bgColor rgb="FFFF0000"/>
                </patternFill>
              </fill>
            </x14:dxf>
          </x14:cfRule>
          <xm:sqref>E53</xm:sqref>
        </x14:conditionalFormatting>
        <x14:conditionalFormatting xmlns:xm="http://schemas.microsoft.com/office/excel/2006/main">
          <x14:cfRule type="cellIs" priority="93" operator="equal" id="{10D85F7C-73A0-41C8-8C99-3A1AD87CFF66}">
            <xm:f>'Zoznam tímov a pretekárov'!$B$67</xm:f>
            <x14:dxf>
              <fill>
                <patternFill>
                  <bgColor rgb="FFFFFF00"/>
                </patternFill>
              </fill>
            </x14:dxf>
          </x14:cfRule>
          <x14:cfRule type="cellIs" priority="94" operator="equal" id="{9BFFC523-EC0F-4C23-9685-706D9135F15D}">
            <xm:f>'Zoznam tímov a pretekárov'!$B$66</xm:f>
            <x14:dxf>
              <fill>
                <patternFill>
                  <bgColor theme="3" tint="0.59996337778862885"/>
                </patternFill>
              </fill>
            </x14:dxf>
          </x14:cfRule>
          <x14:cfRule type="cellIs" priority="95" operator="equal" id="{4BADD589-4A14-4816-A314-87B0E872EBA0}">
            <xm:f>'Zoznam tímov a pretekárov'!$B$69</xm:f>
            <x14:dxf>
              <font>
                <strike val="0"/>
              </font>
              <fill>
                <patternFill patternType="none">
                  <bgColor auto="1"/>
                </patternFill>
              </fill>
            </x14:dxf>
          </x14:cfRule>
          <xm:sqref>N55 E55 H55 N57 E57 H57</xm:sqref>
        </x14:conditionalFormatting>
        <x14:conditionalFormatting xmlns:xm="http://schemas.microsoft.com/office/excel/2006/main">
          <x14:cfRule type="cellIs" priority="96" operator="equal" id="{1896EF92-F558-4422-BB52-3278C8F19F9F}">
            <xm:f>'Zoznam tímov a pretekárov'!$B$68</xm:f>
            <x14:dxf>
              <fill>
                <patternFill>
                  <bgColor rgb="FFFF0000"/>
                </patternFill>
              </fill>
            </x14:dxf>
          </x14:cfRule>
          <xm:sqref>H55 H57</xm:sqref>
        </x14:conditionalFormatting>
        <x14:conditionalFormatting xmlns:xm="http://schemas.microsoft.com/office/excel/2006/main">
          <x14:cfRule type="cellIs" priority="89" operator="equal" id="{1C734228-2181-4872-A764-44B63DFE7A04}">
            <xm:f>'Zoznam tímov a pretekárov'!$B$67</xm:f>
            <x14:dxf>
              <fill>
                <patternFill>
                  <bgColor rgb="FFFFFF00"/>
                </patternFill>
              </fill>
            </x14:dxf>
          </x14:cfRule>
          <x14:cfRule type="cellIs" priority="90" operator="equal" id="{C46A5863-A498-4905-A3C5-285E5F1DEB59}">
            <xm:f>'Zoznam tímov a pretekárov'!$B$66</xm:f>
            <x14:dxf>
              <fill>
                <patternFill>
                  <bgColor theme="3" tint="0.59996337778862885"/>
                </patternFill>
              </fill>
            </x14:dxf>
          </x14:cfRule>
          <x14:cfRule type="cellIs" priority="91" operator="equal" id="{FB2933EC-C58D-4609-BAF1-AA9208025518}">
            <xm:f>'Zoznam tímov a pretekárov'!$B$69</xm:f>
            <x14:dxf>
              <font>
                <strike val="0"/>
              </font>
              <fill>
                <patternFill patternType="none">
                  <bgColor auto="1"/>
                </patternFill>
              </fill>
            </x14:dxf>
          </x14:cfRule>
          <xm:sqref>K55</xm:sqref>
        </x14:conditionalFormatting>
        <x14:conditionalFormatting xmlns:xm="http://schemas.microsoft.com/office/excel/2006/main">
          <x14:cfRule type="cellIs" priority="92" operator="equal" id="{55DE0EEF-055E-4EB0-8B64-1AFDC1CEC007}">
            <xm:f>'Zoznam tímov a pretekárov'!$B$68</xm:f>
            <x14:dxf>
              <fill>
                <patternFill>
                  <bgColor rgb="FFFF0000"/>
                </patternFill>
              </fill>
            </x14:dxf>
          </x14:cfRule>
          <xm:sqref>E55</xm:sqref>
        </x14:conditionalFormatting>
        <x14:conditionalFormatting xmlns:xm="http://schemas.microsoft.com/office/excel/2006/main">
          <x14:cfRule type="cellIs" priority="73" operator="equal" id="{79204419-B5A3-4F0A-8C15-EF5F17779078}">
            <xm:f>'Zoznam tímov a pretekárov'!$B$67</xm:f>
            <x14:dxf>
              <fill>
                <patternFill>
                  <bgColor rgb="FFFFFF00"/>
                </patternFill>
              </fill>
            </x14:dxf>
          </x14:cfRule>
          <x14:cfRule type="cellIs" priority="74" operator="equal" id="{565C755B-9D03-4D0F-8F98-B87C6BFAB05F}">
            <xm:f>'Zoznam tímov a pretekárov'!$B$66</xm:f>
            <x14:dxf>
              <fill>
                <patternFill>
                  <bgColor theme="3" tint="0.59996337778862885"/>
                </patternFill>
              </fill>
            </x14:dxf>
          </x14:cfRule>
          <x14:cfRule type="cellIs" priority="75" operator="equal" id="{8F0D2B8E-D533-4E44-A2FB-E0CE2C87EFA2}">
            <xm:f>'Zoznam tímov a pretekárov'!$B$69</xm:f>
            <x14:dxf>
              <font>
                <strike val="0"/>
              </font>
              <fill>
                <patternFill patternType="none">
                  <bgColor auto="1"/>
                </patternFill>
              </fill>
            </x14:dxf>
          </x14:cfRule>
          <xm:sqref>K57</xm:sqref>
        </x14:conditionalFormatting>
        <x14:conditionalFormatting xmlns:xm="http://schemas.microsoft.com/office/excel/2006/main">
          <x14:cfRule type="cellIs" priority="76" operator="equal" id="{AF199A32-1756-4A79-BA3E-0392F870BFC9}">
            <xm:f>'Zoznam tímov a pretekárov'!$B$68</xm:f>
            <x14:dxf>
              <fill>
                <patternFill>
                  <bgColor rgb="FFFF0000"/>
                </patternFill>
              </fill>
            </x14:dxf>
          </x14:cfRule>
          <xm:sqref>E57</xm:sqref>
        </x14:conditionalFormatting>
        <x14:conditionalFormatting xmlns:xm="http://schemas.microsoft.com/office/excel/2006/main">
          <x14:cfRule type="cellIs" priority="57" operator="equal" id="{AC958453-E65D-426D-8E6A-3AED1036F08D}">
            <xm:f>'Zoznam tímov a pretekárov'!$B$67</xm:f>
            <x14:dxf>
              <fill>
                <patternFill>
                  <bgColor rgb="FFFFFF00"/>
                </patternFill>
              </fill>
            </x14:dxf>
          </x14:cfRule>
          <x14:cfRule type="cellIs" priority="58" operator="equal" id="{144C9FD0-A913-45AD-A543-9A96C72DBD01}">
            <xm:f>'Zoznam tímov a pretekárov'!$B$66</xm:f>
            <x14:dxf>
              <fill>
                <patternFill>
                  <bgColor theme="3" tint="0.59996337778862885"/>
                </patternFill>
              </fill>
            </x14:dxf>
          </x14:cfRule>
          <x14:cfRule type="cellIs" priority="59" operator="equal" id="{9CDA243F-7018-4EE3-A686-619F6E65C930}">
            <xm:f>'Zoznam tímov a pretekárov'!$B$69</xm:f>
            <x14:dxf>
              <font>
                <strike val="0"/>
              </font>
              <fill>
                <patternFill patternType="none">
                  <bgColor auto="1"/>
                </patternFill>
              </fill>
            </x14:dxf>
          </x14:cfRule>
          <xm:sqref>N59 E59 H59</xm:sqref>
        </x14:conditionalFormatting>
        <x14:conditionalFormatting xmlns:xm="http://schemas.microsoft.com/office/excel/2006/main">
          <x14:cfRule type="cellIs" priority="60" operator="equal" id="{5D7C47B3-3C9B-4ABF-BCE2-3BBD653DEFE4}">
            <xm:f>'Zoznam tímov a pretekárov'!$B$68</xm:f>
            <x14:dxf>
              <fill>
                <patternFill>
                  <bgColor rgb="FFFF0000"/>
                </patternFill>
              </fill>
            </x14:dxf>
          </x14:cfRule>
          <xm:sqref>H59</xm:sqref>
        </x14:conditionalFormatting>
        <x14:conditionalFormatting xmlns:xm="http://schemas.microsoft.com/office/excel/2006/main">
          <x14:cfRule type="cellIs" priority="53" operator="equal" id="{0D7DE324-D1BF-4DE6-8C12-6CAAE8AF327A}">
            <xm:f>'Zoznam tímov a pretekárov'!$B$67</xm:f>
            <x14:dxf>
              <fill>
                <patternFill>
                  <bgColor rgb="FFFFFF00"/>
                </patternFill>
              </fill>
            </x14:dxf>
          </x14:cfRule>
          <x14:cfRule type="cellIs" priority="54" operator="equal" id="{8B89A755-68BB-44E5-A145-63221A926D1A}">
            <xm:f>'Zoznam tímov a pretekárov'!$B$66</xm:f>
            <x14:dxf>
              <fill>
                <patternFill>
                  <bgColor theme="3" tint="0.59996337778862885"/>
                </patternFill>
              </fill>
            </x14:dxf>
          </x14:cfRule>
          <x14:cfRule type="cellIs" priority="55" operator="equal" id="{98D9CA06-8030-4A1C-A02F-AC6309645D55}">
            <xm:f>'Zoznam tímov a pretekárov'!$B$69</xm:f>
            <x14:dxf>
              <font>
                <strike val="0"/>
              </font>
              <fill>
                <patternFill patternType="none">
                  <bgColor auto="1"/>
                </patternFill>
              </fill>
            </x14:dxf>
          </x14:cfRule>
          <xm:sqref>K59</xm:sqref>
        </x14:conditionalFormatting>
        <x14:conditionalFormatting xmlns:xm="http://schemas.microsoft.com/office/excel/2006/main">
          <x14:cfRule type="cellIs" priority="56" operator="equal" id="{6FE1EC3B-66D2-4C63-8F31-166D87A33BD9}">
            <xm:f>'Zoznam tímov a pretekárov'!$B$68</xm:f>
            <x14:dxf>
              <fill>
                <patternFill>
                  <bgColor rgb="FFFF0000"/>
                </patternFill>
              </fill>
            </x14:dxf>
          </x14:cfRule>
          <xm:sqref>E59</xm:sqref>
        </x14:conditionalFormatting>
        <x14:conditionalFormatting xmlns:xm="http://schemas.microsoft.com/office/excel/2006/main">
          <x14:cfRule type="cellIs" priority="37" operator="equal" id="{2C111026-59EF-4418-A709-9C41215A7954}">
            <xm:f>'Zoznam tímov a pretekárov'!$B$67</xm:f>
            <x14:dxf>
              <fill>
                <patternFill>
                  <bgColor rgb="FFFFFF00"/>
                </patternFill>
              </fill>
            </x14:dxf>
          </x14:cfRule>
          <x14:cfRule type="cellIs" priority="38" operator="equal" id="{F3257DF9-A9D5-43AD-AA73-D51E1E5271F9}">
            <xm:f>'Zoznam tímov a pretekárov'!$B$66</xm:f>
            <x14:dxf>
              <fill>
                <patternFill>
                  <bgColor theme="3" tint="0.59996337778862885"/>
                </patternFill>
              </fill>
            </x14:dxf>
          </x14:cfRule>
          <x14:cfRule type="cellIs" priority="39" operator="equal" id="{3D87AD1C-7B4D-4D89-9C69-C099E541F762}">
            <xm:f>'Zoznam tímov a pretekárov'!$B$69</xm:f>
            <x14:dxf>
              <font>
                <strike val="0"/>
              </font>
              <fill>
                <patternFill patternType="none">
                  <bgColor auto="1"/>
                </patternFill>
              </fill>
            </x14:dxf>
          </x14:cfRule>
          <xm:sqref>N61 E61 H61</xm:sqref>
        </x14:conditionalFormatting>
        <x14:conditionalFormatting xmlns:xm="http://schemas.microsoft.com/office/excel/2006/main">
          <x14:cfRule type="cellIs" priority="40" operator="equal" id="{94B34129-DF8D-459C-A17B-2ABBBC3F642E}">
            <xm:f>'Zoznam tímov a pretekárov'!$B$68</xm:f>
            <x14:dxf>
              <fill>
                <patternFill>
                  <bgColor rgb="FFFF0000"/>
                </patternFill>
              </fill>
            </x14:dxf>
          </x14:cfRule>
          <xm:sqref>H61</xm:sqref>
        </x14:conditionalFormatting>
        <x14:conditionalFormatting xmlns:xm="http://schemas.microsoft.com/office/excel/2006/main">
          <x14:cfRule type="cellIs" priority="33" operator="equal" id="{4E3A42F2-B54E-4491-9A24-9C803A3942EF}">
            <xm:f>'Zoznam tímov a pretekárov'!$B$67</xm:f>
            <x14:dxf>
              <fill>
                <patternFill>
                  <bgColor rgb="FFFFFF00"/>
                </patternFill>
              </fill>
            </x14:dxf>
          </x14:cfRule>
          <x14:cfRule type="cellIs" priority="34" operator="equal" id="{DC37C4E7-691A-4211-BA47-7F3024A9B281}">
            <xm:f>'Zoznam tímov a pretekárov'!$B$66</xm:f>
            <x14:dxf>
              <fill>
                <patternFill>
                  <bgColor theme="3" tint="0.59996337778862885"/>
                </patternFill>
              </fill>
            </x14:dxf>
          </x14:cfRule>
          <x14:cfRule type="cellIs" priority="35" operator="equal" id="{6818B039-9D67-4755-8BAD-112371CF09D2}">
            <xm:f>'Zoznam tímov a pretekárov'!$B$69</xm:f>
            <x14:dxf>
              <font>
                <strike val="0"/>
              </font>
              <fill>
                <patternFill patternType="none">
                  <bgColor auto="1"/>
                </patternFill>
              </fill>
            </x14:dxf>
          </x14:cfRule>
          <xm:sqref>K61</xm:sqref>
        </x14:conditionalFormatting>
        <x14:conditionalFormatting xmlns:xm="http://schemas.microsoft.com/office/excel/2006/main">
          <x14:cfRule type="cellIs" priority="36" operator="equal" id="{CAC36AC3-137E-402A-9A65-0C9623F9EB43}">
            <xm:f>'Zoznam tímov a pretekárov'!$B$68</xm:f>
            <x14:dxf>
              <fill>
                <patternFill>
                  <bgColor rgb="FFFF0000"/>
                </patternFill>
              </fill>
            </x14:dxf>
          </x14:cfRule>
          <xm:sqref>E61</xm:sqref>
        </x14:conditionalFormatting>
        <x14:conditionalFormatting xmlns:xm="http://schemas.microsoft.com/office/excel/2006/main">
          <x14:cfRule type="cellIs" priority="17" operator="equal" id="{2443AA3A-ED91-4D7D-87B0-BC9424C17E3C}">
            <xm:f>'Zoznam tímov a pretekárov'!$B$67</xm:f>
            <x14:dxf>
              <fill>
                <patternFill>
                  <bgColor rgb="FFFFFF00"/>
                </patternFill>
              </fill>
            </x14:dxf>
          </x14:cfRule>
          <x14:cfRule type="cellIs" priority="18" operator="equal" id="{B9F3B1CE-7804-4C58-9511-AB162B157871}">
            <xm:f>'Zoznam tímov a pretekárov'!$B$66</xm:f>
            <x14:dxf>
              <fill>
                <patternFill>
                  <bgColor theme="3" tint="0.59996337778862885"/>
                </patternFill>
              </fill>
            </x14:dxf>
          </x14:cfRule>
          <x14:cfRule type="cellIs" priority="19" operator="equal" id="{4AEF87E1-753D-4C66-8589-38531103AC24}">
            <xm:f>'Zoznam tímov a pretekárov'!$B$69</xm:f>
            <x14:dxf>
              <font>
                <strike val="0"/>
              </font>
              <fill>
                <patternFill patternType="none">
                  <bgColor auto="1"/>
                </patternFill>
              </fill>
            </x14:dxf>
          </x14:cfRule>
          <xm:sqref>N63 E63 H63</xm:sqref>
        </x14:conditionalFormatting>
        <x14:conditionalFormatting xmlns:xm="http://schemas.microsoft.com/office/excel/2006/main">
          <x14:cfRule type="cellIs" priority="20" operator="equal" id="{624BA87D-95F5-42C6-8D20-D49825ECC9DB}">
            <xm:f>'Zoznam tímov a pretekárov'!$B$68</xm:f>
            <x14:dxf>
              <fill>
                <patternFill>
                  <bgColor rgb="FFFF0000"/>
                </patternFill>
              </fill>
            </x14:dxf>
          </x14:cfRule>
          <xm:sqref>H63</xm:sqref>
        </x14:conditionalFormatting>
        <x14:conditionalFormatting xmlns:xm="http://schemas.microsoft.com/office/excel/2006/main">
          <x14:cfRule type="cellIs" priority="13" operator="equal" id="{97DDA97C-680B-4734-ACCB-7031EB63A419}">
            <xm:f>'Zoznam tímov a pretekárov'!$B$67</xm:f>
            <x14:dxf>
              <fill>
                <patternFill>
                  <bgColor rgb="FFFFFF00"/>
                </patternFill>
              </fill>
            </x14:dxf>
          </x14:cfRule>
          <x14:cfRule type="cellIs" priority="14" operator="equal" id="{BF492A90-A541-489D-B89F-04780DB18C95}">
            <xm:f>'Zoznam tímov a pretekárov'!$B$66</xm:f>
            <x14:dxf>
              <fill>
                <patternFill>
                  <bgColor theme="3" tint="0.59996337778862885"/>
                </patternFill>
              </fill>
            </x14:dxf>
          </x14:cfRule>
          <x14:cfRule type="cellIs" priority="15" operator="equal" id="{24ED6F47-94E0-44F2-82BA-3DE6F5328203}">
            <xm:f>'Zoznam tímov a pretekárov'!$B$69</xm:f>
            <x14:dxf>
              <font>
                <strike val="0"/>
              </font>
              <fill>
                <patternFill patternType="none">
                  <bgColor auto="1"/>
                </patternFill>
              </fill>
            </x14:dxf>
          </x14:cfRule>
          <xm:sqref>K63</xm:sqref>
        </x14:conditionalFormatting>
        <x14:conditionalFormatting xmlns:xm="http://schemas.microsoft.com/office/excel/2006/main">
          <x14:cfRule type="cellIs" priority="16" operator="equal" id="{43F1253B-034E-472F-A431-AC1C077AFAAE}">
            <xm:f>'Zoznam tímov a pretekárov'!$B$68</xm:f>
            <x14:dxf>
              <fill>
                <patternFill>
                  <bgColor rgb="FFFF0000"/>
                </patternFill>
              </fill>
            </x14:dxf>
          </x14:cfRule>
          <xm:sqref>E63</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14:formula1>
            <xm:f>'Zoznam tímov a pretekárov'!$B$66:$B$69</xm:f>
          </x14:formula1>
          <xm:sqref>H5 E59 H59 K59 N59 E55 E57 H57 H55 K55 K57 N57 N55 E61 H61 K61 N61 E51 H51 K51 N51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E53 H53 K53 N53 E63 E5 K63 N63 H63</xm:sqref>
        </x14:dataValidation>
        <x14:dataValidation type="list" allowBlank="1" showInputMessage="1" showErrorMessage="1">
          <x14:formula1>
            <xm:f>'Zoznam tímov a pretekárov'!$B$3:$I$3</xm:f>
          </x14:formula1>
          <xm:sqref>C5:D5 F5:G5 I5:J5 L5:M5</xm:sqref>
        </x14:dataValidation>
        <x14:dataValidation type="list" allowBlank="1" showInputMessage="1" showErrorMessage="1">
          <x14:formula1>
            <xm:f>'Zoznam tímov a pretekárov'!$B$5:$I$5</xm:f>
          </x14:formula1>
          <xm:sqref>C7:D7 F7:G7 I7:J7 L7:M7</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C11:D11 F11:G11 I11:J11 L11:M11</xm:sqref>
        </x14:dataValidation>
        <x14:dataValidation type="list" allowBlank="1"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C15:D15 F15:G15 I15:J15 L15:M15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C19:D19 F19:G19 I19:J19 L19:M19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C23:D23 F23:G23 I23:J23 L23:M23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C27:D27 F27:G27 I27:J27 L27:M27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pretekárov'!$B$39:$I$39</xm:f>
          </x14:formula1>
          <xm:sqref>C41:D41 F41:G41 I41:J41 L41:M41</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pretekárov'!$B$47:$I$47</xm:f>
          </x14:formula1>
          <xm:sqref>C49:D49 F49:G49 I49:J49 L49:M49</xm:sqref>
        </x14:dataValidation>
        <x14:dataValidation type="list" allowBlank="1" showInputMessage="1" showErrorMessage="1">
          <x14:formula1>
            <xm:f>'Zoznam tímov a pretekárov'!$B$49:$I$49</xm:f>
          </x14:formula1>
          <xm:sqref>C51:D51 F51:G51 I51:J51 L51:M51</xm:sqref>
        </x14:dataValidation>
        <x14:dataValidation type="list" allowBlank="1" showInputMessage="1" showErrorMessage="1">
          <x14:formula1>
            <xm:f>'Zoznam tímov a pretekárov'!$B$51:$I$51</xm:f>
          </x14:formula1>
          <xm:sqref>C53:D53 F53:G53 I53:J53 L53:M53</xm:sqref>
        </x14:dataValidation>
        <x14:dataValidation type="list" allowBlank="1" showInputMessage="1" showErrorMessage="1">
          <x14:formula1>
            <xm:f>'Zoznam tímov a pretekárov'!$B$53:$I$53</xm:f>
          </x14:formula1>
          <xm:sqref>C55:D55 F55:G55 I55:J55 L55:M55</xm:sqref>
        </x14:dataValidation>
        <x14:dataValidation type="list" allowBlank="1" showInputMessage="1" showErrorMessage="1">
          <x14:formula1>
            <xm:f>'Zoznam tímov a pretekárov'!$B$55:$I$55</xm:f>
          </x14:formula1>
          <xm:sqref>C57:D57 F57:G57 I57:J57 L57:M57</xm:sqref>
        </x14:dataValidation>
        <x14:dataValidation type="list" allowBlank="1" showInputMessage="1" showErrorMessage="1">
          <x14:formula1>
            <xm:f>'Zoznam tímov a pretekárov'!$B$57:$I$57</xm:f>
          </x14:formula1>
          <xm:sqref>C59:D59 F59:G59 I59:J59 L59:M59</xm:sqref>
        </x14:dataValidation>
        <x14:dataValidation type="list" allowBlank="1" showInputMessage="1" showErrorMessage="1">
          <x14:formula1>
            <xm:f>'Zoznam tímov a pretekárov'!$B$59:$I$59</xm:f>
          </x14:formula1>
          <xm:sqref>C61:D61 F61:G61 I61:J61 L61:M61</xm:sqref>
        </x14:dataValidation>
        <x14:dataValidation type="list" allowBlank="1" showInputMessage="1" showErrorMessage="1">
          <x14:formula1>
            <xm:f>'Zoznam tímov a pretekárov'!$B$61:$I$61</xm:f>
          </x14:formula1>
          <xm:sqref>C63:D63 F63:G63 I63:J63 L63:M63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65"/>
  <sheetViews>
    <sheetView showGridLines="0" zoomScale="85" zoomScaleNormal="85" workbookViewId="0">
      <selection activeCell="L5" sqref="L5:M5"/>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4" width="9.140625" customWidth="1"/>
    <col min="45" max="45" width="5.7109375" customWidth="1"/>
    <col min="46" max="46" width="9" customWidth="1"/>
    <col min="47" max="47" width="5.140625" customWidth="1"/>
    <col min="48" max="48" width="6.7109375" customWidth="1"/>
    <col min="49" max="49" width="4.42578125" customWidth="1"/>
    <col min="50" max="50" width="5.42578125" customWidth="1"/>
    <col min="51" max="51" width="8" customWidth="1"/>
    <col min="52" max="52" width="9.140625" customWidth="1"/>
    <col min="53" max="53" width="10.7109375" customWidth="1"/>
    <col min="54" max="54" width="9.140625" customWidth="1"/>
  </cols>
  <sheetData>
    <row r="1" spans="1:52" ht="18.75" customHeight="1" thickBot="1" x14ac:dyDescent="0.4">
      <c r="A1" s="220" t="s">
        <v>311</v>
      </c>
      <c r="B1" s="221"/>
      <c r="C1" s="170" t="s">
        <v>312</v>
      </c>
      <c r="D1" s="170"/>
      <c r="E1" s="170"/>
      <c r="F1" s="170"/>
      <c r="G1" s="170"/>
      <c r="H1" s="170"/>
      <c r="I1" s="170"/>
      <c r="J1" s="170"/>
      <c r="K1" s="170"/>
      <c r="L1" s="170"/>
      <c r="M1" s="170"/>
      <c r="N1" s="170"/>
      <c r="O1" s="170"/>
      <c r="P1" s="170"/>
      <c r="Q1" s="171"/>
      <c r="T1" s="207" t="s">
        <v>145</v>
      </c>
      <c r="U1" s="208"/>
      <c r="V1" s="209"/>
    </row>
    <row r="2" spans="1:52" ht="13.5" customHeight="1" x14ac:dyDescent="0.2">
      <c r="A2" s="178"/>
      <c r="B2" s="174" t="s">
        <v>18</v>
      </c>
      <c r="C2" s="175" t="s">
        <v>4</v>
      </c>
      <c r="D2" s="176"/>
      <c r="E2" s="177"/>
      <c r="F2" s="175" t="s">
        <v>5</v>
      </c>
      <c r="G2" s="176"/>
      <c r="H2" s="177"/>
      <c r="I2" s="175" t="s">
        <v>6</v>
      </c>
      <c r="J2" s="176"/>
      <c r="K2" s="177"/>
      <c r="L2" s="175" t="s">
        <v>7</v>
      </c>
      <c r="M2" s="176"/>
      <c r="N2" s="176"/>
      <c r="O2" s="222" t="s">
        <v>13</v>
      </c>
      <c r="P2" s="222" t="s">
        <v>14</v>
      </c>
      <c r="Q2" s="225" t="s">
        <v>11</v>
      </c>
      <c r="T2" s="210" t="s">
        <v>49</v>
      </c>
      <c r="U2" s="213" t="s">
        <v>137</v>
      </c>
      <c r="V2" s="216"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2" customHeight="1" x14ac:dyDescent="0.2">
      <c r="A3" s="178"/>
      <c r="B3" s="174"/>
      <c r="C3" s="179" t="s">
        <v>8</v>
      </c>
      <c r="D3" s="180"/>
      <c r="E3" s="181"/>
      <c r="F3" s="179" t="s">
        <v>8</v>
      </c>
      <c r="G3" s="180"/>
      <c r="H3" s="181"/>
      <c r="I3" s="179" t="s">
        <v>8</v>
      </c>
      <c r="J3" s="180"/>
      <c r="K3" s="181"/>
      <c r="L3" s="179" t="s">
        <v>8</v>
      </c>
      <c r="M3" s="180"/>
      <c r="N3" s="180"/>
      <c r="O3" s="223"/>
      <c r="P3" s="223"/>
      <c r="Q3" s="225"/>
      <c r="T3" s="211"/>
      <c r="U3" s="214"/>
      <c r="V3" s="217"/>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78"/>
      <c r="B4" s="174"/>
      <c r="C4" s="66" t="s">
        <v>9</v>
      </c>
      <c r="D4" s="67" t="s">
        <v>10</v>
      </c>
      <c r="E4" s="68" t="s">
        <v>0</v>
      </c>
      <c r="F4" s="66" t="s">
        <v>9</v>
      </c>
      <c r="G4" s="67" t="s">
        <v>10</v>
      </c>
      <c r="H4" s="68" t="s">
        <v>0</v>
      </c>
      <c r="I4" s="66" t="s">
        <v>9</v>
      </c>
      <c r="J4" s="67" t="s">
        <v>10</v>
      </c>
      <c r="K4" s="68" t="s">
        <v>0</v>
      </c>
      <c r="L4" s="66" t="s">
        <v>9</v>
      </c>
      <c r="M4" s="67" t="s">
        <v>10</v>
      </c>
      <c r="N4" s="69" t="s">
        <v>0</v>
      </c>
      <c r="O4" s="224"/>
      <c r="P4" s="224"/>
      <c r="Q4" s="225"/>
      <c r="T4" s="212"/>
      <c r="U4" s="215"/>
      <c r="V4" s="218"/>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5.95" customHeight="1" x14ac:dyDescent="0.2">
      <c r="A5" s="172">
        <v>1</v>
      </c>
      <c r="B5" s="160" t="str">
        <f>'Zoznam tímov a pretekárov'!A3</f>
        <v>Sereď -Feeder team Sereď</v>
      </c>
      <c r="C5" s="158" t="s">
        <v>297</v>
      </c>
      <c r="D5" s="219"/>
      <c r="E5" s="78"/>
      <c r="F5" s="158" t="s">
        <v>150</v>
      </c>
      <c r="G5" s="166"/>
      <c r="H5" s="78"/>
      <c r="I5" s="158" t="s">
        <v>149</v>
      </c>
      <c r="J5" s="166"/>
      <c r="K5" s="78"/>
      <c r="L5" s="158" t="s">
        <v>327</v>
      </c>
      <c r="M5" s="166"/>
      <c r="N5" s="78"/>
      <c r="O5" s="184">
        <f>SUM(E6+H6+K6+N6)</f>
        <v>20</v>
      </c>
      <c r="P5" s="186">
        <f>SUM(D6+G6+J6+M6)</f>
        <v>45750</v>
      </c>
      <c r="Q5" s="204">
        <f>AD6</f>
        <v>5</v>
      </c>
      <c r="T5" s="198">
        <f>O5+'30 družstiev Preteky č. 1'!O5</f>
        <v>34</v>
      </c>
      <c r="U5" s="200">
        <f>P5+'30 družstiev Preteky č. 1'!P5</f>
        <v>105970</v>
      </c>
      <c r="V5" s="202">
        <f>AZ6</f>
        <v>4</v>
      </c>
      <c r="Y5" s="192" t="s">
        <v>21</v>
      </c>
      <c r="Z5" s="193"/>
      <c r="AA5" s="193"/>
      <c r="AB5" s="193"/>
      <c r="AC5" s="193"/>
      <c r="AD5" s="194"/>
      <c r="AE5" s="192" t="s">
        <v>22</v>
      </c>
      <c r="AF5" s="193"/>
      <c r="AG5" s="193"/>
      <c r="AH5" s="194"/>
      <c r="AI5" s="192" t="s">
        <v>23</v>
      </c>
      <c r="AJ5" s="193"/>
      <c r="AK5" s="193"/>
      <c r="AL5" s="194"/>
      <c r="AM5" s="192" t="s">
        <v>24</v>
      </c>
      <c r="AN5" s="193"/>
      <c r="AO5" s="193"/>
      <c r="AP5" s="194"/>
      <c r="AQ5" s="192" t="s">
        <v>25</v>
      </c>
      <c r="AR5" s="193"/>
      <c r="AS5" s="193"/>
      <c r="AT5" s="194"/>
      <c r="AU5" s="21" t="s">
        <v>51</v>
      </c>
    </row>
    <row r="6" spans="1:52" ht="15.95" customHeight="1" thickBot="1" x14ac:dyDescent="0.25">
      <c r="A6" s="173"/>
      <c r="B6" s="161"/>
      <c r="C6" s="27">
        <v>7</v>
      </c>
      <c r="D6" s="28">
        <v>6500</v>
      </c>
      <c r="E6" s="32">
        <v>12</v>
      </c>
      <c r="F6" s="27">
        <v>6</v>
      </c>
      <c r="G6" s="28">
        <v>16800</v>
      </c>
      <c r="H6" s="32">
        <f>IF(ISBLANK(G6),0,IF(ISBLANK(F5),0,IF(H5 = "D",MAX($A$5:$A$64) + 1,AL6)))</f>
        <v>2</v>
      </c>
      <c r="I6" s="27">
        <v>5</v>
      </c>
      <c r="J6" s="28">
        <v>9690</v>
      </c>
      <c r="K6" s="32">
        <v>5</v>
      </c>
      <c r="L6" s="82">
        <v>13</v>
      </c>
      <c r="M6" s="28">
        <v>12760</v>
      </c>
      <c r="N6" s="32">
        <v>1</v>
      </c>
      <c r="O6" s="185"/>
      <c r="P6" s="187"/>
      <c r="Q6" s="205"/>
      <c r="T6" s="199"/>
      <c r="U6" s="201"/>
      <c r="V6" s="203"/>
      <c r="Y6" s="12">
        <f>O5</f>
        <v>20</v>
      </c>
      <c r="Z6" s="13">
        <f>P5</f>
        <v>45750</v>
      </c>
      <c r="AA6" s="8">
        <f>RANK(Y6,$Y$6:$Y$35,1)</f>
        <v>5</v>
      </c>
      <c r="AB6" s="8">
        <f>RANK(Z6,$Z$6:$Z$35,0)</f>
        <v>5</v>
      </c>
      <c r="AC6" s="8">
        <f>AA6+AB6*0.00001</f>
        <v>5.0000499999999999</v>
      </c>
      <c r="AD6" s="24">
        <f>RANK(AC6,$AC$6:$AC$35,1)</f>
        <v>5</v>
      </c>
      <c r="AE6" s="17">
        <f>D6</f>
        <v>6500</v>
      </c>
      <c r="AF6" s="18">
        <f>IF(D5="d",MAX($A$5:$A$64) +1,RANK(AE6,$AE$6:$AE$35))</f>
        <v>23</v>
      </c>
      <c r="AG6" s="8">
        <f>COUNTIF($AF$6:$AF$35,AF6)</f>
        <v>1</v>
      </c>
      <c r="AH6" s="22">
        <f>IF(AG6 &gt; 1,IF(MOD(AG6,2) = 0,((AF6*2+AG6-1)/2),(AF6*2+AG6-1)/2),IF(AG6=1,AF6,(AF6*2+AG6-1)/2))</f>
        <v>23</v>
      </c>
      <c r="AI6" s="17">
        <f>G6</f>
        <v>16800</v>
      </c>
      <c r="AJ6">
        <f>IF(F5="d",MAX($A$5:$A$64) +1,RANK(AI6,$AI$6:$AI$35,0))</f>
        <v>2</v>
      </c>
      <c r="AK6" s="8">
        <f>COUNTIF($AJ$6:$AJ$35,AJ6)</f>
        <v>1</v>
      </c>
      <c r="AL6" s="22">
        <f>IF(AK6 &gt; 1,IF(MOD(AK6,2) = 0,((AJ6*2+AK6-1)/2),(AJ6*2+AK6-1)/2),IF(AK6=1,AJ6,(AJ6*2+AK6-1)/2))</f>
        <v>2</v>
      </c>
      <c r="AM6" s="17">
        <f>J6</f>
        <v>9690</v>
      </c>
      <c r="AN6" s="18">
        <f>IF(J5="d",MAX($A$5:$A$64) +1,RANK(AM6,$AM$6:$AM$35,0))</f>
        <v>6</v>
      </c>
      <c r="AO6" s="8">
        <f>COUNTIF($AN$6:$AN$35,AN6)</f>
        <v>1</v>
      </c>
      <c r="AP6" s="22">
        <f>IF(AO6 &gt; 1,IF(MOD(AO6,2) = 0,((AN6*2+AO6-1)/2),(AN6*2+AO6-1)/2),IF(AO6=1,AN6,(AN6*2+AO6-1)/2))</f>
        <v>6</v>
      </c>
      <c r="AQ6" s="17">
        <f>M6</f>
        <v>12760</v>
      </c>
      <c r="AR6" s="18">
        <f>IF(M5="d",MAX($A$5:$A$64) +1,RANK(AQ6,$AQ$6:$AQ$35,0))</f>
        <v>5</v>
      </c>
      <c r="AS6" s="8">
        <f>COUNTIF($AR$6:$AR$35,AR6)</f>
        <v>1</v>
      </c>
      <c r="AT6" s="22">
        <f>IF(AS6 &gt; 1,IF(MOD(AS6,2) = 0,((AR6*2+AS6-1)/2),(AR6*2+AS6-1)/2),IF(AS6=1,AR6,(AR6*2+AS6-1)/2))</f>
        <v>5</v>
      </c>
      <c r="AU6" s="11">
        <f>T5</f>
        <v>34</v>
      </c>
      <c r="AV6" s="11">
        <f>U5</f>
        <v>105970</v>
      </c>
      <c r="AW6">
        <f>RANK(AU6,$AU$6:$AU$35,1)</f>
        <v>4</v>
      </c>
      <c r="AX6">
        <f>RANK(AV6,$AV$6:$AV$35,0)</f>
        <v>3</v>
      </c>
      <c r="AY6">
        <f>AW6+AX6*0.00001</f>
        <v>4.0000299999999998</v>
      </c>
      <c r="AZ6">
        <f>RANK(AY6,$AY$6:$AY$35,1)</f>
        <v>4</v>
      </c>
    </row>
    <row r="7" spans="1:52" ht="15.95" customHeight="1" x14ac:dyDescent="0.2">
      <c r="A7" s="172">
        <v>2</v>
      </c>
      <c r="B7" s="160" t="str">
        <f>'Zoznam tímov a pretekárov'!A5</f>
        <v>Bratislava I.- AWA-S</v>
      </c>
      <c r="C7" s="158" t="s">
        <v>152</v>
      </c>
      <c r="D7" s="159"/>
      <c r="E7" s="78"/>
      <c r="F7" s="158" t="s">
        <v>302</v>
      </c>
      <c r="G7" s="159"/>
      <c r="H7" s="78"/>
      <c r="I7" s="158" t="s">
        <v>153</v>
      </c>
      <c r="J7" s="159"/>
      <c r="K7" s="78"/>
      <c r="L7" s="158" t="s">
        <v>155</v>
      </c>
      <c r="M7" s="159"/>
      <c r="N7" s="78"/>
      <c r="O7" s="184">
        <f>SUM(E8+H8+K8+N8)</f>
        <v>36.5</v>
      </c>
      <c r="P7" s="186">
        <f>SUM(D8+G8+J8+M8)</f>
        <v>30200</v>
      </c>
      <c r="Q7" s="204">
        <f>AD7</f>
        <v>19</v>
      </c>
      <c r="T7" s="198">
        <f>O7+'30 družstiev Preteky č. 1'!O7</f>
        <v>62.5</v>
      </c>
      <c r="U7" s="200">
        <f>P7+'30 družstiev Preteky č. 1'!P7</f>
        <v>68840</v>
      </c>
      <c r="V7" s="202">
        <f>AZ7</f>
        <v>15</v>
      </c>
      <c r="Y7" s="12">
        <f>O7</f>
        <v>36.5</v>
      </c>
      <c r="Z7" s="13">
        <f>P7</f>
        <v>30200</v>
      </c>
      <c r="AA7" s="8">
        <f t="shared" ref="AA7:AA35" si="0">RANK(Y7,$Y$6:$Y$35,1)</f>
        <v>19</v>
      </c>
      <c r="AB7" s="8">
        <f t="shared" ref="AB7:AB35" si="1">RANK(Z7,$Z$6:$Z$35,0)</f>
        <v>18</v>
      </c>
      <c r="AC7" s="8">
        <f t="shared" ref="AC7:AC35" si="2">AA7+AB7*0.00001</f>
        <v>19.00018</v>
      </c>
      <c r="AD7" s="24">
        <f t="shared" ref="AD7:AD35" si="3">RANK(AC7,$AC$6:$AC$35,1)</f>
        <v>19</v>
      </c>
      <c r="AE7" s="17">
        <f>D8</f>
        <v>12100</v>
      </c>
      <c r="AF7" s="18">
        <f t="shared" ref="AF7:AF35" si="4">IF(D6="d",MAX($A$5:$A$64) +1,RANK(AE7,$AE$6:$AE$35))</f>
        <v>9</v>
      </c>
      <c r="AG7" s="8">
        <f t="shared" ref="AG7:AG35" si="5">COUNTIF($AF$6:$AF$35,AF7)</f>
        <v>2</v>
      </c>
      <c r="AH7" s="22">
        <f t="shared" ref="AH7:AH35" si="6">IF(AG7 &gt; 1,IF(MOD(AG7,2) = 0,((AF7*2+AG7-1)/2),(AF7*2+AG7-1)/2),IF(AG7=1,AF7,(AF7*2+AG7-1)/2))</f>
        <v>9.5</v>
      </c>
      <c r="AI7" s="17">
        <f>G8</f>
        <v>10520</v>
      </c>
      <c r="AJ7">
        <f t="shared" ref="AJ7:AJ35" si="7">IF(F6="d",MAX($A$5:$A$64) +1,RANK(AI7,$AI$6:$AI$35,0))</f>
        <v>12</v>
      </c>
      <c r="AK7" s="8">
        <f t="shared" ref="AK7:AK35" si="8">COUNTIF($AJ$6:$AJ$35,AJ7)</f>
        <v>1</v>
      </c>
      <c r="AL7" s="22">
        <f t="shared" ref="AL7:AL35" si="9">IF(AK7 &gt; 1,IF(MOD(AK7,2) = 0,((AJ7*2+AK7-1)/2),(AJ7*2+AK7-1)/2),IF(AK7=1,AJ7,(AJ7*2+AK7-1)/2))</f>
        <v>12</v>
      </c>
      <c r="AM7" s="17">
        <f>J8</f>
        <v>3850</v>
      </c>
      <c r="AN7" s="18">
        <f t="shared" ref="AN7:AN35" si="10">IF(J6="d",MAX($A$5:$A$64) +1,RANK(AM7,$AM$6:$AM$35,0))</f>
        <v>24</v>
      </c>
      <c r="AO7" s="8">
        <f t="shared" ref="AO7:AO35" si="11">COUNTIF($AN$6:$AN$35,AN7)</f>
        <v>1</v>
      </c>
      <c r="AP7" s="22">
        <f t="shared" ref="AP7:AP35" si="12">IF(AO7 &gt; 1,IF(MOD(AO7,2) = 0,((AN7*2+AO7-1)/2),(AN7*2+AO7-1)/2),IF(AO7=1,AN7,(AN7*2+AO7-1)/2))</f>
        <v>24</v>
      </c>
      <c r="AQ7" s="17">
        <f>M8</f>
        <v>3730</v>
      </c>
      <c r="AR7" s="18">
        <f t="shared" ref="AR7:AR34" si="13">IF(M6="d",MAX($A$5:$A$64) +1,RANK(AQ7,$AQ$6:$AQ$35,0))</f>
        <v>21</v>
      </c>
      <c r="AS7" s="8">
        <f t="shared" ref="AS7:AS34" si="14">COUNTIF($AR$6:$AR$35,AR7)</f>
        <v>1</v>
      </c>
      <c r="AT7" s="22">
        <f t="shared" ref="AT7:AT34" si="15">IF(AS7 &gt; 1,IF(MOD(AS7,2) = 0,((AR7*2+AS7-1)/2),(AR7*2+AS7-1)/2),IF(AS7=1,AR7,(AR7*2+AS7-1)/2))</f>
        <v>21</v>
      </c>
      <c r="AU7" s="11">
        <f>T7</f>
        <v>62.5</v>
      </c>
      <c r="AV7" s="11">
        <f>U7</f>
        <v>68840</v>
      </c>
      <c r="AW7">
        <f t="shared" ref="AW7:AW34" si="16">RANK(AU7,$AU$6:$AU$35,1)</f>
        <v>15</v>
      </c>
      <c r="AX7">
        <f t="shared" ref="AX7:AX35" si="17">RANK(AV7,$AV$6:$AV$35,0)</f>
        <v>14</v>
      </c>
      <c r="AY7">
        <f t="shared" ref="AY7:AY35" si="18">AW7+AX7*0.00001</f>
        <v>15.00014</v>
      </c>
      <c r="AZ7">
        <f t="shared" ref="AZ7:AZ35" si="19">RANK(AY7,$AY$6:$AY$35,1)</f>
        <v>15</v>
      </c>
    </row>
    <row r="8" spans="1:52" ht="15.95" customHeight="1" thickBot="1" x14ac:dyDescent="0.25">
      <c r="A8" s="173"/>
      <c r="B8" s="161"/>
      <c r="C8" s="27">
        <v>16</v>
      </c>
      <c r="D8" s="28">
        <v>12100</v>
      </c>
      <c r="E8" s="32">
        <v>6.5</v>
      </c>
      <c r="F8" s="27">
        <v>9</v>
      </c>
      <c r="G8" s="28">
        <v>10520</v>
      </c>
      <c r="H8" s="32">
        <v>6</v>
      </c>
      <c r="I8" s="27">
        <v>2</v>
      </c>
      <c r="J8" s="28">
        <v>3850</v>
      </c>
      <c r="K8" s="32">
        <v>13</v>
      </c>
      <c r="L8" s="82">
        <v>5</v>
      </c>
      <c r="M8" s="28">
        <v>3730</v>
      </c>
      <c r="N8" s="32">
        <v>11</v>
      </c>
      <c r="O8" s="185"/>
      <c r="P8" s="187"/>
      <c r="Q8" s="205"/>
      <c r="T8" s="199"/>
      <c r="U8" s="201"/>
      <c r="V8" s="203"/>
      <c r="Y8" s="12">
        <f>O9</f>
        <v>17</v>
      </c>
      <c r="Z8" s="13">
        <f>P9</f>
        <v>50020</v>
      </c>
      <c r="AA8" s="8">
        <f t="shared" si="0"/>
        <v>4</v>
      </c>
      <c r="AB8" s="8">
        <f t="shared" si="1"/>
        <v>3</v>
      </c>
      <c r="AC8" s="8">
        <f t="shared" si="2"/>
        <v>4.0000299999999998</v>
      </c>
      <c r="AD8" s="24">
        <f t="shared" si="3"/>
        <v>4</v>
      </c>
      <c r="AE8" s="17">
        <f>D10</f>
        <v>13820</v>
      </c>
      <c r="AF8" s="18">
        <f t="shared" si="4"/>
        <v>5</v>
      </c>
      <c r="AG8" s="8">
        <f t="shared" si="5"/>
        <v>1</v>
      </c>
      <c r="AH8" s="22">
        <f t="shared" si="6"/>
        <v>5</v>
      </c>
      <c r="AI8" s="17">
        <f>G10</f>
        <v>8310</v>
      </c>
      <c r="AJ8">
        <f t="shared" si="7"/>
        <v>18</v>
      </c>
      <c r="AK8" s="8">
        <f t="shared" si="8"/>
        <v>1</v>
      </c>
      <c r="AL8" s="22">
        <f t="shared" si="9"/>
        <v>18</v>
      </c>
      <c r="AM8" s="17">
        <f>J10</f>
        <v>11180</v>
      </c>
      <c r="AN8" s="18">
        <f t="shared" si="10"/>
        <v>2</v>
      </c>
      <c r="AO8" s="8">
        <f t="shared" si="11"/>
        <v>1</v>
      </c>
      <c r="AP8" s="22">
        <f t="shared" si="12"/>
        <v>2</v>
      </c>
      <c r="AQ8" s="17">
        <f>M10</f>
        <v>16710</v>
      </c>
      <c r="AR8" s="18">
        <f t="shared" si="13"/>
        <v>2</v>
      </c>
      <c r="AS8" s="8">
        <f t="shared" si="14"/>
        <v>1</v>
      </c>
      <c r="AT8" s="22">
        <f t="shared" si="15"/>
        <v>2</v>
      </c>
      <c r="AU8" s="11">
        <f>T9</f>
        <v>31</v>
      </c>
      <c r="AV8" s="11">
        <f>U9</f>
        <v>100360</v>
      </c>
      <c r="AW8">
        <f t="shared" si="16"/>
        <v>3</v>
      </c>
      <c r="AX8">
        <f t="shared" si="17"/>
        <v>4</v>
      </c>
      <c r="AY8">
        <f t="shared" si="18"/>
        <v>3.0000399999999998</v>
      </c>
      <c r="AZ8">
        <f t="shared" si="19"/>
        <v>3</v>
      </c>
    </row>
    <row r="9" spans="1:52" ht="15.95" customHeight="1" x14ac:dyDescent="0.2">
      <c r="A9" s="172">
        <v>3</v>
      </c>
      <c r="B9" s="160" t="str">
        <f>'Zoznam tímov a pretekárov'!A7</f>
        <v>Nové Zámky  Maros-Mix Tubertini</v>
      </c>
      <c r="C9" s="158" t="s">
        <v>159</v>
      </c>
      <c r="D9" s="159"/>
      <c r="E9" s="78"/>
      <c r="F9" s="158" t="s">
        <v>325</v>
      </c>
      <c r="G9" s="159"/>
      <c r="H9" s="78"/>
      <c r="I9" s="158" t="s">
        <v>160</v>
      </c>
      <c r="J9" s="159"/>
      <c r="K9" s="78"/>
      <c r="L9" s="158" t="s">
        <v>157</v>
      </c>
      <c r="M9" s="159"/>
      <c r="N9" s="78"/>
      <c r="O9" s="184">
        <f>SUM(E10+H10+K10+N10)</f>
        <v>17</v>
      </c>
      <c r="P9" s="186">
        <f>SUM(D10+G10+J10+M10)</f>
        <v>50020</v>
      </c>
      <c r="Q9" s="204">
        <f>AD8</f>
        <v>4</v>
      </c>
      <c r="T9" s="198">
        <f>O9+'30 družstiev Preteky č. 1'!O9</f>
        <v>31</v>
      </c>
      <c r="U9" s="200">
        <f>P9+'30 družstiev Preteky č. 1'!P9</f>
        <v>100360</v>
      </c>
      <c r="V9" s="202">
        <f>AZ8</f>
        <v>3</v>
      </c>
      <c r="Y9" s="12">
        <f>O11</f>
        <v>21</v>
      </c>
      <c r="Z9" s="13">
        <f>P11</f>
        <v>43985</v>
      </c>
      <c r="AA9" s="8">
        <f t="shared" si="0"/>
        <v>6</v>
      </c>
      <c r="AB9" s="8">
        <f t="shared" si="1"/>
        <v>6</v>
      </c>
      <c r="AC9" s="8">
        <f t="shared" si="2"/>
        <v>6.0000600000000004</v>
      </c>
      <c r="AD9" s="24">
        <f t="shared" si="3"/>
        <v>6</v>
      </c>
      <c r="AE9" s="17">
        <f>D12</f>
        <v>9160</v>
      </c>
      <c r="AF9" s="18">
        <f t="shared" si="4"/>
        <v>15</v>
      </c>
      <c r="AG9" s="8">
        <f t="shared" si="5"/>
        <v>1</v>
      </c>
      <c r="AH9" s="22">
        <f t="shared" si="6"/>
        <v>15</v>
      </c>
      <c r="AI9" s="17">
        <f>G12</f>
        <v>16710</v>
      </c>
      <c r="AJ9">
        <f t="shared" si="7"/>
        <v>3</v>
      </c>
      <c r="AK9" s="8">
        <f t="shared" si="8"/>
        <v>1</v>
      </c>
      <c r="AL9" s="22">
        <f t="shared" si="9"/>
        <v>3</v>
      </c>
      <c r="AM9" s="17">
        <f>J12</f>
        <v>9370</v>
      </c>
      <c r="AN9" s="18">
        <f t="shared" si="10"/>
        <v>9</v>
      </c>
      <c r="AO9" s="8">
        <f t="shared" si="11"/>
        <v>1</v>
      </c>
      <c r="AP9" s="22">
        <f t="shared" si="12"/>
        <v>9</v>
      </c>
      <c r="AQ9" s="17">
        <f>M12</f>
        <v>8745</v>
      </c>
      <c r="AR9" s="18">
        <f t="shared" si="13"/>
        <v>8</v>
      </c>
      <c r="AS9" s="8">
        <f t="shared" si="14"/>
        <v>1</v>
      </c>
      <c r="AT9" s="22">
        <f t="shared" si="15"/>
        <v>8</v>
      </c>
      <c r="AU9" s="11">
        <f>T11</f>
        <v>41</v>
      </c>
      <c r="AV9" s="11">
        <f>U11</f>
        <v>90055</v>
      </c>
      <c r="AW9">
        <f t="shared" si="16"/>
        <v>9</v>
      </c>
      <c r="AX9">
        <f t="shared" si="17"/>
        <v>9</v>
      </c>
      <c r="AY9">
        <f t="shared" si="18"/>
        <v>9.0000900000000001</v>
      </c>
      <c r="AZ9">
        <f t="shared" si="19"/>
        <v>9</v>
      </c>
    </row>
    <row r="10" spans="1:52" ht="15.95" customHeight="1" thickBot="1" x14ac:dyDescent="0.25">
      <c r="A10" s="173"/>
      <c r="B10" s="161"/>
      <c r="C10" s="27">
        <v>18</v>
      </c>
      <c r="D10" s="28">
        <v>13820</v>
      </c>
      <c r="E10" s="32">
        <v>3</v>
      </c>
      <c r="F10" s="27">
        <v>8</v>
      </c>
      <c r="G10" s="28">
        <v>8310</v>
      </c>
      <c r="H10" s="32">
        <v>11</v>
      </c>
      <c r="I10" s="82">
        <v>3</v>
      </c>
      <c r="J10" s="28">
        <v>11180</v>
      </c>
      <c r="K10" s="32">
        <v>1</v>
      </c>
      <c r="L10" s="27">
        <v>24</v>
      </c>
      <c r="M10" s="28">
        <v>16710</v>
      </c>
      <c r="N10" s="32">
        <f>IF(ISBLANK(M10),0,IF(ISBLANK(L9),0,IF(N9 = "D",MAX($A$5:$A$64) + 1,AT8)))</f>
        <v>2</v>
      </c>
      <c r="O10" s="185"/>
      <c r="P10" s="187"/>
      <c r="Q10" s="205"/>
      <c r="T10" s="199"/>
      <c r="U10" s="201"/>
      <c r="V10" s="203"/>
      <c r="Y10" s="12">
        <f>O13</f>
        <v>21</v>
      </c>
      <c r="Z10" s="13">
        <f>P13</f>
        <v>43960</v>
      </c>
      <c r="AA10" s="8">
        <f t="shared" si="0"/>
        <v>6</v>
      </c>
      <c r="AB10" s="8">
        <f t="shared" si="1"/>
        <v>7</v>
      </c>
      <c r="AC10" s="8">
        <f t="shared" si="2"/>
        <v>6.00007</v>
      </c>
      <c r="AD10" s="24">
        <f t="shared" si="3"/>
        <v>7</v>
      </c>
      <c r="AE10" s="17">
        <f>D14</f>
        <v>12540</v>
      </c>
      <c r="AF10" s="18">
        <f t="shared" si="4"/>
        <v>7</v>
      </c>
      <c r="AG10" s="8">
        <f t="shared" si="5"/>
        <v>1</v>
      </c>
      <c r="AH10" s="22">
        <f t="shared" si="6"/>
        <v>7</v>
      </c>
      <c r="AI10" s="17">
        <f>G14</f>
        <v>12210</v>
      </c>
      <c r="AJ10">
        <f t="shared" si="7"/>
        <v>9</v>
      </c>
      <c r="AK10" s="8">
        <f t="shared" si="8"/>
        <v>1</v>
      </c>
      <c r="AL10" s="22">
        <f t="shared" si="9"/>
        <v>9</v>
      </c>
      <c r="AM10" s="17">
        <f>J14</f>
        <v>8120</v>
      </c>
      <c r="AN10" s="18">
        <f t="shared" si="10"/>
        <v>12</v>
      </c>
      <c r="AO10" s="8">
        <f t="shared" si="11"/>
        <v>1</v>
      </c>
      <c r="AP10" s="22">
        <f t="shared" si="12"/>
        <v>12</v>
      </c>
      <c r="AQ10" s="17">
        <f>M14</f>
        <v>11090</v>
      </c>
      <c r="AR10" s="18">
        <f t="shared" si="13"/>
        <v>6</v>
      </c>
      <c r="AS10" s="8">
        <f t="shared" si="14"/>
        <v>1</v>
      </c>
      <c r="AT10" s="22">
        <f t="shared" si="15"/>
        <v>6</v>
      </c>
      <c r="AU10" s="11">
        <f>T13</f>
        <v>40</v>
      </c>
      <c r="AV10" s="11">
        <f>U13</f>
        <v>93360</v>
      </c>
      <c r="AW10">
        <f t="shared" si="16"/>
        <v>8</v>
      </c>
      <c r="AX10">
        <f t="shared" si="17"/>
        <v>6</v>
      </c>
      <c r="AY10">
        <f t="shared" si="18"/>
        <v>8.0000599999999995</v>
      </c>
      <c r="AZ10">
        <f t="shared" si="19"/>
        <v>8</v>
      </c>
    </row>
    <row r="11" spans="1:52" ht="15.95" customHeight="1" x14ac:dyDescent="0.2">
      <c r="A11" s="172">
        <v>4</v>
      </c>
      <c r="B11" s="160" t="str">
        <f>'Zoznam tímov a pretekárov'!A9</f>
        <v>Czechoslovakia feeder team</v>
      </c>
      <c r="C11" s="158" t="s">
        <v>229</v>
      </c>
      <c r="D11" s="159"/>
      <c r="E11" s="78"/>
      <c r="F11" s="158" t="s">
        <v>226</v>
      </c>
      <c r="G11" s="159"/>
      <c r="H11" s="78"/>
      <c r="I11" s="158" t="s">
        <v>228</v>
      </c>
      <c r="J11" s="159"/>
      <c r="K11" s="78"/>
      <c r="L11" s="158" t="s">
        <v>227</v>
      </c>
      <c r="M11" s="159"/>
      <c r="N11" s="78"/>
      <c r="O11" s="184">
        <f>SUM(E12+H12+K12+N12)</f>
        <v>21</v>
      </c>
      <c r="P11" s="186">
        <f>SUM(D12+G12+J12+M12)</f>
        <v>43985</v>
      </c>
      <c r="Q11" s="204">
        <f>AD9</f>
        <v>6</v>
      </c>
      <c r="T11" s="198">
        <f>O11+'30 družstiev Preteky č. 1'!O11</f>
        <v>41</v>
      </c>
      <c r="U11" s="200">
        <f>P11+'30 družstiev Preteky č. 1'!P11</f>
        <v>90055</v>
      </c>
      <c r="V11" s="202">
        <f>AZ9</f>
        <v>9</v>
      </c>
      <c r="Y11" s="12">
        <f>O15</f>
        <v>38</v>
      </c>
      <c r="Z11" s="13">
        <f>P15</f>
        <v>29740</v>
      </c>
      <c r="AA11" s="8">
        <f t="shared" si="0"/>
        <v>22</v>
      </c>
      <c r="AB11" s="8">
        <f t="shared" si="1"/>
        <v>19</v>
      </c>
      <c r="AC11" s="8">
        <f t="shared" si="2"/>
        <v>22.00019</v>
      </c>
      <c r="AD11" s="24">
        <f t="shared" si="3"/>
        <v>22</v>
      </c>
      <c r="AE11" s="17">
        <f>D16</f>
        <v>13580</v>
      </c>
      <c r="AF11" s="18">
        <f t="shared" si="4"/>
        <v>6</v>
      </c>
      <c r="AG11" s="8">
        <f t="shared" si="5"/>
        <v>1</v>
      </c>
      <c r="AH11" s="22">
        <f t="shared" si="6"/>
        <v>6</v>
      </c>
      <c r="AI11" s="17">
        <f>G16</f>
        <v>9340</v>
      </c>
      <c r="AJ11">
        <f t="shared" si="7"/>
        <v>17</v>
      </c>
      <c r="AK11" s="8">
        <f t="shared" si="8"/>
        <v>1</v>
      </c>
      <c r="AL11" s="22">
        <f t="shared" si="9"/>
        <v>17</v>
      </c>
      <c r="AM11" s="17">
        <f>J16</f>
        <v>4510</v>
      </c>
      <c r="AN11" s="18">
        <f t="shared" si="10"/>
        <v>23</v>
      </c>
      <c r="AO11" s="8">
        <f t="shared" si="11"/>
        <v>1</v>
      </c>
      <c r="AP11" s="22">
        <f t="shared" si="12"/>
        <v>23</v>
      </c>
      <c r="AQ11" s="17">
        <f>M16</f>
        <v>2310</v>
      </c>
      <c r="AR11" s="18">
        <f t="shared" si="13"/>
        <v>25</v>
      </c>
      <c r="AS11" s="8">
        <f t="shared" si="14"/>
        <v>1</v>
      </c>
      <c r="AT11" s="22">
        <f t="shared" si="15"/>
        <v>25</v>
      </c>
      <c r="AU11" s="11">
        <f>T15</f>
        <v>66</v>
      </c>
      <c r="AV11" s="11">
        <f>U15</f>
        <v>67860</v>
      </c>
      <c r="AW11">
        <f t="shared" si="16"/>
        <v>16</v>
      </c>
      <c r="AX11">
        <f t="shared" si="17"/>
        <v>15</v>
      </c>
      <c r="AY11">
        <f t="shared" si="18"/>
        <v>16.000150000000001</v>
      </c>
      <c r="AZ11">
        <f t="shared" si="19"/>
        <v>16</v>
      </c>
    </row>
    <row r="12" spans="1:52" ht="15.95" customHeight="1" thickBot="1" x14ac:dyDescent="0.25">
      <c r="A12" s="173"/>
      <c r="B12" s="161"/>
      <c r="C12" s="27">
        <v>5</v>
      </c>
      <c r="D12" s="28">
        <v>9160</v>
      </c>
      <c r="E12" s="32">
        <v>7</v>
      </c>
      <c r="F12" s="27">
        <v>11</v>
      </c>
      <c r="G12" s="28">
        <v>16710</v>
      </c>
      <c r="H12" s="32">
        <f>IF(ISBLANK(G12),0,IF(ISBLANK(F11),0,IF(H11 = "D",MAX($A$5:$A$64) + 1,AL9)))</f>
        <v>3</v>
      </c>
      <c r="I12" s="27">
        <v>9</v>
      </c>
      <c r="J12" s="28">
        <v>9370</v>
      </c>
      <c r="K12" s="32">
        <v>8</v>
      </c>
      <c r="L12" s="27">
        <v>12</v>
      </c>
      <c r="M12" s="28">
        <v>8745</v>
      </c>
      <c r="N12" s="32">
        <v>3</v>
      </c>
      <c r="O12" s="185"/>
      <c r="P12" s="187"/>
      <c r="Q12" s="205"/>
      <c r="T12" s="199"/>
      <c r="U12" s="201"/>
      <c r="V12" s="203"/>
      <c r="W12" s="21"/>
      <c r="Y12" s="12">
        <f>O17</f>
        <v>21</v>
      </c>
      <c r="Z12" s="13">
        <f>P17</f>
        <v>36820</v>
      </c>
      <c r="AA12" s="8">
        <f t="shared" si="0"/>
        <v>6</v>
      </c>
      <c r="AB12" s="8">
        <f t="shared" si="1"/>
        <v>13</v>
      </c>
      <c r="AC12" s="8">
        <f t="shared" si="2"/>
        <v>6.0001300000000004</v>
      </c>
      <c r="AD12" s="24">
        <f t="shared" si="3"/>
        <v>8</v>
      </c>
      <c r="AE12" s="17">
        <f>D18</f>
        <v>11340</v>
      </c>
      <c r="AF12" s="18">
        <f t="shared" si="4"/>
        <v>12</v>
      </c>
      <c r="AG12" s="8">
        <f t="shared" si="5"/>
        <v>1</v>
      </c>
      <c r="AH12" s="22">
        <f t="shared" si="6"/>
        <v>12</v>
      </c>
      <c r="AI12" s="17">
        <f>G18</f>
        <v>12030</v>
      </c>
      <c r="AJ12">
        <f t="shared" si="7"/>
        <v>10</v>
      </c>
      <c r="AK12" s="8">
        <f t="shared" si="8"/>
        <v>1</v>
      </c>
      <c r="AL12" s="22">
        <f t="shared" si="9"/>
        <v>10</v>
      </c>
      <c r="AM12" s="17">
        <f>J18</f>
        <v>6920</v>
      </c>
      <c r="AN12" s="18">
        <f t="shared" si="10"/>
        <v>13</v>
      </c>
      <c r="AO12" s="8">
        <f t="shared" si="11"/>
        <v>1</v>
      </c>
      <c r="AP12" s="22">
        <f t="shared" si="12"/>
        <v>13</v>
      </c>
      <c r="AQ12" s="17">
        <f>M18</f>
        <v>6530</v>
      </c>
      <c r="AR12" s="18">
        <f t="shared" si="13"/>
        <v>12</v>
      </c>
      <c r="AS12" s="8">
        <f t="shared" si="14"/>
        <v>1</v>
      </c>
      <c r="AT12" s="22">
        <f t="shared" si="15"/>
        <v>12</v>
      </c>
      <c r="AU12" s="11">
        <f>T17</f>
        <v>39</v>
      </c>
      <c r="AV12" s="11">
        <f>U17</f>
        <v>83690</v>
      </c>
      <c r="AW12">
        <f t="shared" si="16"/>
        <v>7</v>
      </c>
      <c r="AX12">
        <f t="shared" si="17"/>
        <v>11</v>
      </c>
      <c r="AY12">
        <f t="shared" si="18"/>
        <v>7.0001100000000003</v>
      </c>
      <c r="AZ12">
        <f t="shared" si="19"/>
        <v>7</v>
      </c>
    </row>
    <row r="13" spans="1:52" ht="15.95" customHeight="1" x14ac:dyDescent="0.2">
      <c r="A13" s="172">
        <v>5</v>
      </c>
      <c r="B13" s="160" t="str">
        <f>'Zoznam tímov a pretekárov'!A11</f>
        <v>Hlohovec - Browvning</v>
      </c>
      <c r="C13" s="158" t="s">
        <v>164</v>
      </c>
      <c r="D13" s="159"/>
      <c r="E13" s="78"/>
      <c r="F13" s="158" t="s">
        <v>162</v>
      </c>
      <c r="G13" s="159"/>
      <c r="H13" s="78"/>
      <c r="I13" s="158" t="s">
        <v>163</v>
      </c>
      <c r="J13" s="159"/>
      <c r="K13" s="78"/>
      <c r="L13" s="158" t="s">
        <v>165</v>
      </c>
      <c r="M13" s="159"/>
      <c r="N13" s="78"/>
      <c r="O13" s="184">
        <f>SUM(E14+H14+K14+N14)</f>
        <v>21</v>
      </c>
      <c r="P13" s="186">
        <f>SUM(D14+G14+J14+M14)</f>
        <v>43960</v>
      </c>
      <c r="Q13" s="204">
        <f>AD10</f>
        <v>7</v>
      </c>
      <c r="T13" s="198">
        <f>O13+'30 družstiev Preteky č. 1'!O13</f>
        <v>40</v>
      </c>
      <c r="U13" s="200">
        <f>P13+'30 družstiev Preteky č. 1'!P13</f>
        <v>93360</v>
      </c>
      <c r="V13" s="202">
        <f>AZ10</f>
        <v>8</v>
      </c>
      <c r="W13" s="21"/>
      <c r="Y13" s="12">
        <f>O19</f>
        <v>16</v>
      </c>
      <c r="Z13" s="13">
        <f>P19</f>
        <v>51720</v>
      </c>
      <c r="AA13" s="8">
        <f t="shared" si="0"/>
        <v>3</v>
      </c>
      <c r="AB13" s="8">
        <f t="shared" si="1"/>
        <v>2</v>
      </c>
      <c r="AC13" s="8">
        <f t="shared" si="2"/>
        <v>3.0000200000000001</v>
      </c>
      <c r="AD13" s="24">
        <f t="shared" si="3"/>
        <v>3</v>
      </c>
      <c r="AE13" s="17">
        <f>D20</f>
        <v>15740</v>
      </c>
      <c r="AF13" s="18">
        <f t="shared" si="4"/>
        <v>2</v>
      </c>
      <c r="AG13" s="8">
        <f t="shared" si="5"/>
        <v>1</v>
      </c>
      <c r="AH13" s="22">
        <f t="shared" si="6"/>
        <v>2</v>
      </c>
      <c r="AI13" s="17">
        <f>G20</f>
        <v>21250</v>
      </c>
      <c r="AJ13">
        <f t="shared" si="7"/>
        <v>1</v>
      </c>
      <c r="AK13" s="8">
        <f t="shared" si="8"/>
        <v>1</v>
      </c>
      <c r="AL13" s="22">
        <f t="shared" si="9"/>
        <v>1</v>
      </c>
      <c r="AM13" s="17">
        <f>J20</f>
        <v>8130</v>
      </c>
      <c r="AN13" s="18">
        <f t="shared" si="10"/>
        <v>11</v>
      </c>
      <c r="AO13" s="8">
        <f t="shared" si="11"/>
        <v>1</v>
      </c>
      <c r="AP13" s="22">
        <f t="shared" si="12"/>
        <v>11</v>
      </c>
      <c r="AQ13" s="17">
        <f>M20</f>
        <v>6600</v>
      </c>
      <c r="AR13" s="18">
        <f t="shared" si="13"/>
        <v>11</v>
      </c>
      <c r="AS13" s="8">
        <f t="shared" si="14"/>
        <v>1</v>
      </c>
      <c r="AT13" s="22">
        <f t="shared" si="15"/>
        <v>11</v>
      </c>
      <c r="AU13" s="11">
        <f>T19</f>
        <v>25</v>
      </c>
      <c r="AV13" s="11">
        <f>U19</f>
        <v>110130</v>
      </c>
      <c r="AW13">
        <f t="shared" si="16"/>
        <v>1</v>
      </c>
      <c r="AX13">
        <f t="shared" si="17"/>
        <v>2</v>
      </c>
      <c r="AY13">
        <f t="shared" si="18"/>
        <v>1.0000199999999999</v>
      </c>
      <c r="AZ13">
        <f t="shared" si="19"/>
        <v>1</v>
      </c>
    </row>
    <row r="14" spans="1:52" ht="15.95" customHeight="1" thickBot="1" x14ac:dyDescent="0.25">
      <c r="A14" s="173"/>
      <c r="B14" s="161"/>
      <c r="C14" s="27">
        <v>15</v>
      </c>
      <c r="D14" s="28">
        <v>12540</v>
      </c>
      <c r="E14" s="32">
        <v>5</v>
      </c>
      <c r="F14" s="27">
        <v>24</v>
      </c>
      <c r="G14" s="28">
        <v>12210</v>
      </c>
      <c r="H14" s="32">
        <v>4</v>
      </c>
      <c r="I14" s="27">
        <v>6</v>
      </c>
      <c r="J14" s="28">
        <v>8120</v>
      </c>
      <c r="K14" s="32">
        <v>10</v>
      </c>
      <c r="L14" s="27">
        <v>8</v>
      </c>
      <c r="M14" s="28">
        <v>11090</v>
      </c>
      <c r="N14" s="32">
        <v>2</v>
      </c>
      <c r="O14" s="185"/>
      <c r="P14" s="187"/>
      <c r="Q14" s="205"/>
      <c r="T14" s="199"/>
      <c r="U14" s="201"/>
      <c r="V14" s="203"/>
      <c r="W14" s="21"/>
      <c r="Y14" s="12">
        <f>O21</f>
        <v>23.5</v>
      </c>
      <c r="Z14" s="13">
        <f>P21</f>
        <v>38135</v>
      </c>
      <c r="AA14" s="8">
        <f t="shared" si="0"/>
        <v>10</v>
      </c>
      <c r="AB14" s="8">
        <f t="shared" si="1"/>
        <v>11</v>
      </c>
      <c r="AC14" s="8">
        <f t="shared" si="2"/>
        <v>10.000109999999999</v>
      </c>
      <c r="AD14" s="24">
        <f t="shared" si="3"/>
        <v>10</v>
      </c>
      <c r="AE14" s="17">
        <f>D22</f>
        <v>12100</v>
      </c>
      <c r="AF14" s="18">
        <f t="shared" si="4"/>
        <v>9</v>
      </c>
      <c r="AG14" s="8">
        <f t="shared" si="5"/>
        <v>2</v>
      </c>
      <c r="AH14" s="22">
        <f t="shared" si="6"/>
        <v>9.5</v>
      </c>
      <c r="AI14" s="17">
        <f>G22</f>
        <v>12990</v>
      </c>
      <c r="AJ14">
        <f t="shared" si="7"/>
        <v>7</v>
      </c>
      <c r="AK14" s="8">
        <f t="shared" si="8"/>
        <v>1</v>
      </c>
      <c r="AL14" s="22">
        <f t="shared" si="9"/>
        <v>7</v>
      </c>
      <c r="AM14" s="17">
        <f>J22</f>
        <v>5600</v>
      </c>
      <c r="AN14" s="18">
        <f t="shared" si="10"/>
        <v>18</v>
      </c>
      <c r="AO14" s="8">
        <f t="shared" si="11"/>
        <v>1</v>
      </c>
      <c r="AP14" s="22">
        <f t="shared" si="12"/>
        <v>18</v>
      </c>
      <c r="AQ14" s="17">
        <f>M22</f>
        <v>7445</v>
      </c>
      <c r="AR14" s="18">
        <f t="shared" si="13"/>
        <v>10</v>
      </c>
      <c r="AS14" s="8">
        <f t="shared" si="14"/>
        <v>1</v>
      </c>
      <c r="AT14" s="22">
        <f t="shared" si="15"/>
        <v>10</v>
      </c>
      <c r="AU14" s="11">
        <f>T21</f>
        <v>37.5</v>
      </c>
      <c r="AV14" s="11">
        <f>U21</f>
        <v>89135</v>
      </c>
      <c r="AW14">
        <f t="shared" si="16"/>
        <v>6</v>
      </c>
      <c r="AX14">
        <f t="shared" si="17"/>
        <v>10</v>
      </c>
      <c r="AY14">
        <f t="shared" si="18"/>
        <v>6.0000999999999998</v>
      </c>
      <c r="AZ14">
        <f t="shared" si="19"/>
        <v>6</v>
      </c>
    </row>
    <row r="15" spans="1:52" ht="15.95" customHeight="1" x14ac:dyDescent="0.2">
      <c r="A15" s="172">
        <v>6</v>
      </c>
      <c r="B15" s="160" t="str">
        <f>'Zoznam tímov a pretekárov'!A13</f>
        <v>Senec</v>
      </c>
      <c r="C15" s="158" t="s">
        <v>210</v>
      </c>
      <c r="D15" s="159"/>
      <c r="E15" s="78"/>
      <c r="F15" s="167" t="s">
        <v>213</v>
      </c>
      <c r="G15" s="159"/>
      <c r="H15" s="78"/>
      <c r="I15" s="158" t="s">
        <v>268</v>
      </c>
      <c r="J15" s="159"/>
      <c r="K15" s="78"/>
      <c r="L15" s="158" t="s">
        <v>270</v>
      </c>
      <c r="M15" s="159"/>
      <c r="N15" s="78"/>
      <c r="O15" s="184">
        <f>SUM(E16+H16+K16+N16)</f>
        <v>38</v>
      </c>
      <c r="P15" s="186">
        <f>SUM(D16+G16+J16+M16)</f>
        <v>29740</v>
      </c>
      <c r="Q15" s="204">
        <f>AD11</f>
        <v>22</v>
      </c>
      <c r="T15" s="198">
        <f>O15+'30 družstiev Preteky č. 1'!O15</f>
        <v>66</v>
      </c>
      <c r="U15" s="200">
        <f>P15+'30 družstiev Preteky č. 1'!P15</f>
        <v>67860</v>
      </c>
      <c r="V15" s="202">
        <f>AZ11</f>
        <v>16</v>
      </c>
      <c r="Y15" s="12">
        <f>O23</f>
        <v>30</v>
      </c>
      <c r="Z15" s="13">
        <f>P23</f>
        <v>32510</v>
      </c>
      <c r="AA15" s="8">
        <f t="shared" si="0"/>
        <v>14</v>
      </c>
      <c r="AB15" s="8">
        <f t="shared" si="1"/>
        <v>15</v>
      </c>
      <c r="AC15" s="8">
        <f t="shared" si="2"/>
        <v>14.00015</v>
      </c>
      <c r="AD15" s="24">
        <f t="shared" si="3"/>
        <v>14</v>
      </c>
      <c r="AE15" s="17">
        <f>D24</f>
        <v>12480</v>
      </c>
      <c r="AF15" s="18">
        <f t="shared" si="4"/>
        <v>8</v>
      </c>
      <c r="AG15" s="8">
        <f t="shared" si="5"/>
        <v>1</v>
      </c>
      <c r="AH15" s="22">
        <f t="shared" si="6"/>
        <v>8</v>
      </c>
      <c r="AI15" s="17">
        <f>G24</f>
        <v>9820</v>
      </c>
      <c r="AJ15">
        <f t="shared" si="7"/>
        <v>16</v>
      </c>
      <c r="AK15" s="8">
        <f t="shared" si="8"/>
        <v>1</v>
      </c>
      <c r="AL15" s="22">
        <f t="shared" si="9"/>
        <v>16</v>
      </c>
      <c r="AM15" s="17">
        <f>J24</f>
        <v>5220</v>
      </c>
      <c r="AN15" s="18">
        <f t="shared" si="10"/>
        <v>20</v>
      </c>
      <c r="AO15" s="8">
        <f t="shared" si="11"/>
        <v>1</v>
      </c>
      <c r="AP15" s="22">
        <f t="shared" si="12"/>
        <v>20</v>
      </c>
      <c r="AQ15" s="17">
        <f>M24</f>
        <v>4990</v>
      </c>
      <c r="AR15" s="18">
        <f t="shared" si="13"/>
        <v>18</v>
      </c>
      <c r="AS15" s="8">
        <f t="shared" si="14"/>
        <v>1</v>
      </c>
      <c r="AT15" s="22">
        <f t="shared" si="15"/>
        <v>18</v>
      </c>
      <c r="AU15" s="11">
        <f>T23</f>
        <v>57</v>
      </c>
      <c r="AV15" s="11">
        <f>U23</f>
        <v>78310</v>
      </c>
      <c r="AW15">
        <f t="shared" si="16"/>
        <v>13</v>
      </c>
      <c r="AX15">
        <f t="shared" si="17"/>
        <v>12</v>
      </c>
      <c r="AY15">
        <f t="shared" si="18"/>
        <v>13.000120000000001</v>
      </c>
      <c r="AZ15">
        <f t="shared" si="19"/>
        <v>13</v>
      </c>
    </row>
    <row r="16" spans="1:52" ht="15.95" customHeight="1" thickBot="1" x14ac:dyDescent="0.25">
      <c r="A16" s="173"/>
      <c r="B16" s="161"/>
      <c r="C16" s="27">
        <v>13</v>
      </c>
      <c r="D16" s="28">
        <v>13580</v>
      </c>
      <c r="E16" s="32">
        <v>3</v>
      </c>
      <c r="F16" s="27">
        <v>7</v>
      </c>
      <c r="G16" s="28">
        <v>9340</v>
      </c>
      <c r="H16" s="32">
        <v>10</v>
      </c>
      <c r="I16" s="27">
        <v>13</v>
      </c>
      <c r="J16" s="28">
        <v>4510</v>
      </c>
      <c r="K16" s="32">
        <v>12</v>
      </c>
      <c r="L16" s="27">
        <v>15</v>
      </c>
      <c r="M16" s="28">
        <v>2310</v>
      </c>
      <c r="N16" s="32">
        <v>13</v>
      </c>
      <c r="O16" s="185"/>
      <c r="P16" s="187"/>
      <c r="Q16" s="205"/>
      <c r="T16" s="199"/>
      <c r="U16" s="201"/>
      <c r="V16" s="203"/>
      <c r="Y16" s="12">
        <f>O25</f>
        <v>29</v>
      </c>
      <c r="Z16" s="13">
        <f>P25</f>
        <v>33160</v>
      </c>
      <c r="AA16" s="8">
        <f t="shared" si="0"/>
        <v>13</v>
      </c>
      <c r="AB16" s="8">
        <f t="shared" si="1"/>
        <v>14</v>
      </c>
      <c r="AC16" s="8">
        <f t="shared" si="2"/>
        <v>13.00014</v>
      </c>
      <c r="AD16" s="24">
        <f t="shared" si="3"/>
        <v>13</v>
      </c>
      <c r="AE16" s="17">
        <f>D26</f>
        <v>9460</v>
      </c>
      <c r="AF16" s="18">
        <f t="shared" si="4"/>
        <v>14</v>
      </c>
      <c r="AG16" s="8">
        <f t="shared" si="5"/>
        <v>1</v>
      </c>
      <c r="AH16" s="22">
        <f t="shared" si="6"/>
        <v>14</v>
      </c>
      <c r="AI16" s="17">
        <f>G26</f>
        <v>10400</v>
      </c>
      <c r="AJ16">
        <f t="shared" si="7"/>
        <v>13</v>
      </c>
      <c r="AK16" s="8">
        <f t="shared" si="8"/>
        <v>1</v>
      </c>
      <c r="AL16" s="22">
        <f t="shared" si="9"/>
        <v>13</v>
      </c>
      <c r="AM16" s="17">
        <f>J26</f>
        <v>10070</v>
      </c>
      <c r="AN16" s="18">
        <f t="shared" si="10"/>
        <v>5</v>
      </c>
      <c r="AO16" s="8">
        <f t="shared" si="11"/>
        <v>1</v>
      </c>
      <c r="AP16" s="22">
        <f t="shared" si="12"/>
        <v>5</v>
      </c>
      <c r="AQ16" s="17">
        <f>M26</f>
        <v>3230</v>
      </c>
      <c r="AR16" s="18">
        <f t="shared" si="13"/>
        <v>23</v>
      </c>
      <c r="AS16" s="8">
        <f t="shared" si="14"/>
        <v>1</v>
      </c>
      <c r="AT16" s="22">
        <f t="shared" si="15"/>
        <v>23</v>
      </c>
      <c r="AU16" s="11">
        <f>T25</f>
        <v>78</v>
      </c>
      <c r="AV16" s="11">
        <f>U25</f>
        <v>50530</v>
      </c>
      <c r="AW16">
        <f t="shared" si="16"/>
        <v>21</v>
      </c>
      <c r="AX16">
        <f t="shared" si="17"/>
        <v>22</v>
      </c>
      <c r="AY16">
        <f t="shared" si="18"/>
        <v>21.000219999999999</v>
      </c>
      <c r="AZ16">
        <f t="shared" si="19"/>
        <v>21</v>
      </c>
    </row>
    <row r="17" spans="1:52" ht="15.95" customHeight="1" x14ac:dyDescent="0.2">
      <c r="A17" s="172">
        <v>7</v>
      </c>
      <c r="B17" s="160" t="str">
        <f>'Zoznam tímov a pretekárov'!A15</f>
        <v>Dolný Kubín - Robinson</v>
      </c>
      <c r="C17" s="158" t="s">
        <v>168</v>
      </c>
      <c r="D17" s="159"/>
      <c r="E17" s="78"/>
      <c r="F17" s="158" t="s">
        <v>167</v>
      </c>
      <c r="G17" s="159"/>
      <c r="H17" s="78"/>
      <c r="I17" s="158" t="s">
        <v>169</v>
      </c>
      <c r="J17" s="159"/>
      <c r="K17" s="78"/>
      <c r="L17" s="158" t="s">
        <v>170</v>
      </c>
      <c r="M17" s="159"/>
      <c r="N17" s="78"/>
      <c r="O17" s="184">
        <f>SUM(E18+H18+K18+N18)</f>
        <v>21</v>
      </c>
      <c r="P17" s="186">
        <f>SUM(D18+G18+J18+M18)</f>
        <v>36820</v>
      </c>
      <c r="Q17" s="204">
        <f>AD12</f>
        <v>8</v>
      </c>
      <c r="T17" s="198">
        <f>O17+'30 družstiev Preteky č. 1'!O17</f>
        <v>39</v>
      </c>
      <c r="U17" s="200">
        <f>P17+'30 družstiev Preteky č. 1'!P17</f>
        <v>83690</v>
      </c>
      <c r="V17" s="202">
        <f>AZ12</f>
        <v>7</v>
      </c>
      <c r="Y17" s="12">
        <f>O27</f>
        <v>37</v>
      </c>
      <c r="Z17" s="13">
        <f>P27</f>
        <v>25565</v>
      </c>
      <c r="AA17" s="8">
        <f t="shared" si="0"/>
        <v>20</v>
      </c>
      <c r="AB17" s="8">
        <f t="shared" si="1"/>
        <v>22</v>
      </c>
      <c r="AC17" s="8">
        <f t="shared" si="2"/>
        <v>20.000219999999999</v>
      </c>
      <c r="AD17" s="24">
        <f t="shared" si="3"/>
        <v>21</v>
      </c>
      <c r="AE17" s="17">
        <f>D28</f>
        <v>7240</v>
      </c>
      <c r="AF17" s="18">
        <f t="shared" si="4"/>
        <v>22</v>
      </c>
      <c r="AG17" s="8">
        <f t="shared" si="5"/>
        <v>1</v>
      </c>
      <c r="AH17" s="22">
        <f t="shared" si="6"/>
        <v>22</v>
      </c>
      <c r="AI17" s="17">
        <f>G28</f>
        <v>8220</v>
      </c>
      <c r="AJ17">
        <f t="shared" si="7"/>
        <v>20</v>
      </c>
      <c r="AK17" s="8">
        <f t="shared" si="8"/>
        <v>1</v>
      </c>
      <c r="AL17" s="22">
        <f t="shared" si="9"/>
        <v>20</v>
      </c>
      <c r="AM17" s="17">
        <f>J28</f>
        <v>5750</v>
      </c>
      <c r="AN17" s="18">
        <f t="shared" si="10"/>
        <v>17</v>
      </c>
      <c r="AO17" s="8">
        <f t="shared" si="11"/>
        <v>1</v>
      </c>
      <c r="AP17" s="22">
        <f t="shared" si="12"/>
        <v>17</v>
      </c>
      <c r="AQ17" s="17">
        <f>M28</f>
        <v>4355</v>
      </c>
      <c r="AR17" s="18">
        <f t="shared" si="13"/>
        <v>19</v>
      </c>
      <c r="AS17" s="8">
        <f t="shared" si="14"/>
        <v>1</v>
      </c>
      <c r="AT17" s="22">
        <f t="shared" si="15"/>
        <v>19</v>
      </c>
      <c r="AU17" s="11">
        <f>T27</f>
        <v>74</v>
      </c>
      <c r="AV17" s="11">
        <f>U27</f>
        <v>50805</v>
      </c>
      <c r="AW17">
        <f t="shared" si="16"/>
        <v>20</v>
      </c>
      <c r="AX17">
        <f t="shared" si="17"/>
        <v>21</v>
      </c>
      <c r="AY17">
        <f t="shared" si="18"/>
        <v>20.000209999999999</v>
      </c>
      <c r="AZ17">
        <f t="shared" si="19"/>
        <v>20</v>
      </c>
    </row>
    <row r="18" spans="1:52" ht="15.95" customHeight="1" thickBot="1" x14ac:dyDescent="0.25">
      <c r="A18" s="173"/>
      <c r="B18" s="161"/>
      <c r="C18" s="82">
        <v>4</v>
      </c>
      <c r="D18" s="28">
        <v>11340</v>
      </c>
      <c r="E18" s="32">
        <v>5</v>
      </c>
      <c r="F18" s="27">
        <v>14</v>
      </c>
      <c r="G18" s="28">
        <v>12030</v>
      </c>
      <c r="H18" s="32">
        <v>5</v>
      </c>
      <c r="I18" s="27">
        <v>23</v>
      </c>
      <c r="J18" s="28">
        <v>6920</v>
      </c>
      <c r="K18" s="32">
        <v>3</v>
      </c>
      <c r="L18" s="27">
        <v>22</v>
      </c>
      <c r="M18" s="28">
        <v>6530</v>
      </c>
      <c r="N18" s="32">
        <v>8</v>
      </c>
      <c r="O18" s="185"/>
      <c r="P18" s="187"/>
      <c r="Q18" s="205"/>
      <c r="T18" s="199"/>
      <c r="U18" s="201"/>
      <c r="V18" s="203"/>
      <c r="Y18" s="12">
        <f>O29</f>
        <v>42</v>
      </c>
      <c r="Z18" s="13">
        <f>P29</f>
        <v>23775</v>
      </c>
      <c r="AA18" s="8">
        <f t="shared" si="0"/>
        <v>25</v>
      </c>
      <c r="AB18" s="8">
        <f t="shared" si="1"/>
        <v>24</v>
      </c>
      <c r="AC18" s="8">
        <f t="shared" si="2"/>
        <v>25.000240000000002</v>
      </c>
      <c r="AD18" s="24">
        <f t="shared" si="3"/>
        <v>25</v>
      </c>
      <c r="AE18" s="17">
        <f>D30</f>
        <v>7360</v>
      </c>
      <c r="AF18" s="18">
        <f t="shared" si="4"/>
        <v>21</v>
      </c>
      <c r="AG18" s="8">
        <f t="shared" si="5"/>
        <v>1</v>
      </c>
      <c r="AH18" s="22">
        <f t="shared" si="6"/>
        <v>21</v>
      </c>
      <c r="AI18" s="17">
        <f>G30</f>
        <v>5710</v>
      </c>
      <c r="AJ18">
        <f t="shared" si="7"/>
        <v>23</v>
      </c>
      <c r="AK18" s="8">
        <f t="shared" si="8"/>
        <v>1</v>
      </c>
      <c r="AL18" s="22">
        <f t="shared" si="9"/>
        <v>23</v>
      </c>
      <c r="AM18" s="17">
        <f>J30</f>
        <v>5550</v>
      </c>
      <c r="AN18" s="18">
        <f t="shared" si="10"/>
        <v>19</v>
      </c>
      <c r="AO18" s="8">
        <f t="shared" si="11"/>
        <v>1</v>
      </c>
      <c r="AP18" s="22">
        <f t="shared" si="12"/>
        <v>19</v>
      </c>
      <c r="AQ18" s="17">
        <f>M30</f>
        <v>5155</v>
      </c>
      <c r="AR18" s="18">
        <f t="shared" si="13"/>
        <v>17</v>
      </c>
      <c r="AS18" s="8">
        <f t="shared" si="14"/>
        <v>1</v>
      </c>
      <c r="AT18" s="22">
        <f t="shared" si="15"/>
        <v>17</v>
      </c>
      <c r="AU18" s="11">
        <f>T29</f>
        <v>84</v>
      </c>
      <c r="AV18" s="11">
        <f>U29</f>
        <v>46375</v>
      </c>
      <c r="AW18">
        <f t="shared" si="16"/>
        <v>24</v>
      </c>
      <c r="AX18">
        <f t="shared" si="17"/>
        <v>24</v>
      </c>
      <c r="AY18">
        <f t="shared" si="18"/>
        <v>24.000240000000002</v>
      </c>
      <c r="AZ18">
        <f t="shared" si="19"/>
        <v>25</v>
      </c>
    </row>
    <row r="19" spans="1:52" ht="15.95" customHeight="1" x14ac:dyDescent="0.2">
      <c r="A19" s="172">
        <v>8</v>
      </c>
      <c r="B19" s="160" t="str">
        <f>'Zoznam tímov a pretekárov'!A17</f>
        <v>Nová Baňa - Masterfish</v>
      </c>
      <c r="C19" s="158" t="s">
        <v>174</v>
      </c>
      <c r="D19" s="159"/>
      <c r="E19" s="78"/>
      <c r="F19" s="158" t="s">
        <v>172</v>
      </c>
      <c r="G19" s="219"/>
      <c r="H19" s="78"/>
      <c r="I19" s="158" t="s">
        <v>175</v>
      </c>
      <c r="J19" s="159"/>
      <c r="K19" s="78"/>
      <c r="L19" s="158" t="s">
        <v>173</v>
      </c>
      <c r="M19" s="159"/>
      <c r="N19" s="78"/>
      <c r="O19" s="184">
        <f>SUM(E20+H20+K20+N20)</f>
        <v>16</v>
      </c>
      <c r="P19" s="186">
        <f>SUM(D20+G20+J20+M20)</f>
        <v>51720</v>
      </c>
      <c r="Q19" s="204">
        <f>AD13</f>
        <v>3</v>
      </c>
      <c r="T19" s="198">
        <f>O19+'30 družstiev Preteky č. 1'!O19</f>
        <v>25</v>
      </c>
      <c r="U19" s="200">
        <f>P19+'30 družstiev Preteky č. 1'!P19</f>
        <v>110130</v>
      </c>
      <c r="V19" s="202">
        <f>AZ13</f>
        <v>1</v>
      </c>
      <c r="Y19" s="12">
        <f>O31</f>
        <v>32</v>
      </c>
      <c r="Z19" s="13">
        <f>P31</f>
        <v>36845</v>
      </c>
      <c r="AA19" s="8">
        <f t="shared" si="0"/>
        <v>15</v>
      </c>
      <c r="AB19" s="8">
        <f t="shared" si="1"/>
        <v>12</v>
      </c>
      <c r="AC19" s="8">
        <f t="shared" si="2"/>
        <v>15.000120000000001</v>
      </c>
      <c r="AD19" s="24">
        <f t="shared" si="3"/>
        <v>15</v>
      </c>
      <c r="AE19" s="17">
        <f>D32</f>
        <v>11840</v>
      </c>
      <c r="AF19" s="18">
        <f t="shared" si="4"/>
        <v>11</v>
      </c>
      <c r="AG19" s="8">
        <f t="shared" si="5"/>
        <v>1</v>
      </c>
      <c r="AH19" s="22">
        <f t="shared" si="6"/>
        <v>11</v>
      </c>
      <c r="AI19" s="17">
        <f>G32</f>
        <v>10180</v>
      </c>
      <c r="AJ19">
        <f t="shared" si="7"/>
        <v>14</v>
      </c>
      <c r="AK19" s="8">
        <f t="shared" si="8"/>
        <v>1</v>
      </c>
      <c r="AL19" s="22">
        <f t="shared" si="9"/>
        <v>14</v>
      </c>
      <c r="AM19" s="17">
        <f>J32</f>
        <v>9560</v>
      </c>
      <c r="AN19" s="18">
        <f t="shared" si="10"/>
        <v>7</v>
      </c>
      <c r="AO19" s="8">
        <f t="shared" si="11"/>
        <v>1</v>
      </c>
      <c r="AP19" s="22">
        <f t="shared" si="12"/>
        <v>7</v>
      </c>
      <c r="AQ19" s="17">
        <f>M32</f>
        <v>5265</v>
      </c>
      <c r="AR19" s="18">
        <f t="shared" si="13"/>
        <v>15</v>
      </c>
      <c r="AS19" s="8">
        <f t="shared" si="14"/>
        <v>1</v>
      </c>
      <c r="AT19" s="22">
        <f t="shared" si="15"/>
        <v>15</v>
      </c>
      <c r="AU19" s="11">
        <f>T31</f>
        <v>67</v>
      </c>
      <c r="AV19" s="11">
        <f>U31</f>
        <v>62215</v>
      </c>
      <c r="AW19">
        <f t="shared" si="16"/>
        <v>18</v>
      </c>
      <c r="AX19">
        <f t="shared" si="17"/>
        <v>18</v>
      </c>
      <c r="AY19">
        <f t="shared" si="18"/>
        <v>18.00018</v>
      </c>
      <c r="AZ19">
        <f t="shared" si="19"/>
        <v>18</v>
      </c>
    </row>
    <row r="20" spans="1:52" ht="15.95" customHeight="1" thickBot="1" x14ac:dyDescent="0.25">
      <c r="A20" s="173"/>
      <c r="B20" s="161"/>
      <c r="C20" s="27">
        <v>9</v>
      </c>
      <c r="D20" s="28">
        <v>15740</v>
      </c>
      <c r="E20" s="32">
        <v>1</v>
      </c>
      <c r="F20" s="27">
        <v>1</v>
      </c>
      <c r="G20" s="28">
        <v>21250</v>
      </c>
      <c r="H20" s="32">
        <f>IF(ISBLANK(G20),0,IF(ISBLANK(F19),0,IF(H19 = "D",MAX($A$5:$A$64) + 1,AL13)))</f>
        <v>1</v>
      </c>
      <c r="I20" s="82">
        <v>10</v>
      </c>
      <c r="J20" s="28">
        <v>8130</v>
      </c>
      <c r="K20" s="32">
        <v>9</v>
      </c>
      <c r="L20" s="27">
        <v>1</v>
      </c>
      <c r="M20" s="28">
        <v>6600</v>
      </c>
      <c r="N20" s="32">
        <v>5</v>
      </c>
      <c r="O20" s="185"/>
      <c r="P20" s="187"/>
      <c r="Q20" s="205"/>
      <c r="T20" s="199"/>
      <c r="U20" s="201"/>
      <c r="V20" s="203"/>
      <c r="Y20" s="12">
        <f>O33</f>
        <v>40</v>
      </c>
      <c r="Z20" s="13">
        <f>P33</f>
        <v>24435</v>
      </c>
      <c r="AA20" s="8">
        <f t="shared" si="0"/>
        <v>23</v>
      </c>
      <c r="AB20" s="8">
        <f t="shared" si="1"/>
        <v>23</v>
      </c>
      <c r="AC20" s="8">
        <f t="shared" si="2"/>
        <v>23.000229999999998</v>
      </c>
      <c r="AD20" s="24">
        <f t="shared" si="3"/>
        <v>23</v>
      </c>
      <c r="AE20" s="17">
        <f>D34</f>
        <v>6100</v>
      </c>
      <c r="AF20" s="18">
        <f t="shared" si="4"/>
        <v>24</v>
      </c>
      <c r="AG20" s="8">
        <f t="shared" si="5"/>
        <v>1</v>
      </c>
      <c r="AH20" s="22">
        <f t="shared" si="6"/>
        <v>24</v>
      </c>
      <c r="AI20" s="17">
        <f>G34</f>
        <v>15070</v>
      </c>
      <c r="AJ20">
        <f t="shared" si="7"/>
        <v>5</v>
      </c>
      <c r="AK20" s="8">
        <f t="shared" si="8"/>
        <v>1</v>
      </c>
      <c r="AL20" s="22">
        <f t="shared" si="9"/>
        <v>5</v>
      </c>
      <c r="AM20" s="17">
        <f>J34</f>
        <v>0</v>
      </c>
      <c r="AN20" s="18">
        <f t="shared" si="10"/>
        <v>25</v>
      </c>
      <c r="AO20" s="8">
        <f t="shared" si="11"/>
        <v>1</v>
      </c>
      <c r="AP20" s="22">
        <f t="shared" si="12"/>
        <v>25</v>
      </c>
      <c r="AQ20" s="17">
        <f>M34</f>
        <v>3265</v>
      </c>
      <c r="AR20" s="18">
        <f t="shared" si="13"/>
        <v>22</v>
      </c>
      <c r="AS20" s="8">
        <f t="shared" si="14"/>
        <v>1</v>
      </c>
      <c r="AT20" s="22">
        <f t="shared" si="15"/>
        <v>22</v>
      </c>
      <c r="AU20" s="11">
        <f>T33</f>
        <v>84</v>
      </c>
      <c r="AV20" s="11">
        <f>U33</f>
        <v>50115</v>
      </c>
      <c r="AW20">
        <f t="shared" si="16"/>
        <v>24</v>
      </c>
      <c r="AX20">
        <f t="shared" si="17"/>
        <v>23</v>
      </c>
      <c r="AY20">
        <f t="shared" si="18"/>
        <v>24.000229999999998</v>
      </c>
      <c r="AZ20">
        <f t="shared" si="19"/>
        <v>24</v>
      </c>
    </row>
    <row r="21" spans="1:52" ht="15.95" customHeight="1" x14ac:dyDescent="0.2">
      <c r="A21" s="172">
        <v>9</v>
      </c>
      <c r="B21" s="160" t="str">
        <f>'Zoznam tímov a pretekárov'!A19</f>
        <v>Dunajská Streda - Golden feeder team</v>
      </c>
      <c r="C21" s="158" t="s">
        <v>181</v>
      </c>
      <c r="D21" s="159"/>
      <c r="E21" s="78"/>
      <c r="F21" s="158" t="s">
        <v>180</v>
      </c>
      <c r="G21" s="159"/>
      <c r="H21" s="78"/>
      <c r="I21" s="158" t="s">
        <v>179</v>
      </c>
      <c r="J21" s="159"/>
      <c r="K21" s="78"/>
      <c r="L21" s="158" t="s">
        <v>178</v>
      </c>
      <c r="M21" s="159"/>
      <c r="N21" s="78"/>
      <c r="O21" s="184">
        <f>SUM(E22+H22+K22+N22)</f>
        <v>23.5</v>
      </c>
      <c r="P21" s="186">
        <f>SUM(D22+G22+J22+M22)</f>
        <v>38135</v>
      </c>
      <c r="Q21" s="204">
        <f>AD14</f>
        <v>10</v>
      </c>
      <c r="T21" s="198">
        <f>O21+'30 družstiev Preteky č. 1'!O21</f>
        <v>37.5</v>
      </c>
      <c r="U21" s="200">
        <f>P21+'30 družstiev Preteky č. 1'!P21</f>
        <v>89135</v>
      </c>
      <c r="V21" s="202">
        <f>AZ14</f>
        <v>6</v>
      </c>
      <c r="Y21" s="12">
        <f>O35</f>
        <v>41</v>
      </c>
      <c r="Z21" s="13">
        <f>P35</f>
        <v>22145</v>
      </c>
      <c r="AA21" s="8">
        <f t="shared" si="0"/>
        <v>24</v>
      </c>
      <c r="AB21" s="8">
        <f t="shared" si="1"/>
        <v>25</v>
      </c>
      <c r="AC21" s="8">
        <f t="shared" si="2"/>
        <v>24.000250000000001</v>
      </c>
      <c r="AD21" s="24">
        <f t="shared" si="3"/>
        <v>24</v>
      </c>
      <c r="AE21" s="17">
        <f>D36</f>
        <v>5620</v>
      </c>
      <c r="AF21" s="18">
        <f t="shared" si="4"/>
        <v>25</v>
      </c>
      <c r="AG21" s="8">
        <f t="shared" si="5"/>
        <v>1</v>
      </c>
      <c r="AH21" s="22">
        <f t="shared" si="6"/>
        <v>25</v>
      </c>
      <c r="AI21" s="17">
        <f>G36</f>
        <v>5400</v>
      </c>
      <c r="AJ21">
        <f t="shared" si="7"/>
        <v>24</v>
      </c>
      <c r="AK21" s="8">
        <f t="shared" si="8"/>
        <v>1</v>
      </c>
      <c r="AL21" s="22">
        <f t="shared" si="9"/>
        <v>24</v>
      </c>
      <c r="AM21" s="17">
        <f>J36</f>
        <v>8590</v>
      </c>
      <c r="AN21" s="18">
        <f t="shared" si="10"/>
        <v>10</v>
      </c>
      <c r="AO21" s="8">
        <f t="shared" si="11"/>
        <v>1</v>
      </c>
      <c r="AP21" s="22">
        <f t="shared" si="12"/>
        <v>10</v>
      </c>
      <c r="AQ21" s="17">
        <f>M36</f>
        <v>2535</v>
      </c>
      <c r="AR21" s="18">
        <f t="shared" si="13"/>
        <v>24</v>
      </c>
      <c r="AS21" s="8">
        <f t="shared" si="14"/>
        <v>1</v>
      </c>
      <c r="AT21" s="22">
        <f t="shared" si="15"/>
        <v>24</v>
      </c>
      <c r="AU21" s="11">
        <f>T35</f>
        <v>81</v>
      </c>
      <c r="AV21" s="11">
        <f>U35</f>
        <v>43715</v>
      </c>
      <c r="AW21">
        <f t="shared" si="16"/>
        <v>22</v>
      </c>
      <c r="AX21">
        <f t="shared" si="17"/>
        <v>25</v>
      </c>
      <c r="AY21">
        <f t="shared" si="18"/>
        <v>22.000250000000001</v>
      </c>
      <c r="AZ21">
        <f t="shared" si="19"/>
        <v>22</v>
      </c>
    </row>
    <row r="22" spans="1:52" ht="15.95" customHeight="1" thickBot="1" x14ac:dyDescent="0.25">
      <c r="A22" s="173"/>
      <c r="B22" s="161"/>
      <c r="C22" s="27">
        <v>19</v>
      </c>
      <c r="D22" s="28">
        <v>12100</v>
      </c>
      <c r="E22" s="32">
        <v>6.5</v>
      </c>
      <c r="F22" s="27">
        <v>20</v>
      </c>
      <c r="G22" s="28">
        <v>12990</v>
      </c>
      <c r="H22" s="32">
        <v>3</v>
      </c>
      <c r="I22" s="27">
        <v>24</v>
      </c>
      <c r="J22" s="28">
        <v>5600</v>
      </c>
      <c r="K22" s="32">
        <v>7</v>
      </c>
      <c r="L22" s="82">
        <v>21</v>
      </c>
      <c r="M22" s="28">
        <v>7445</v>
      </c>
      <c r="N22" s="32">
        <v>7</v>
      </c>
      <c r="O22" s="185"/>
      <c r="P22" s="187"/>
      <c r="Q22" s="205"/>
      <c r="T22" s="199"/>
      <c r="U22" s="201"/>
      <c r="V22" s="203"/>
      <c r="Y22" s="12">
        <f>O37</f>
        <v>24</v>
      </c>
      <c r="Z22" s="13">
        <f>P37</f>
        <v>39360</v>
      </c>
      <c r="AA22" s="8">
        <f t="shared" si="0"/>
        <v>11</v>
      </c>
      <c r="AB22" s="8">
        <f t="shared" si="1"/>
        <v>10</v>
      </c>
      <c r="AC22" s="8">
        <f t="shared" si="2"/>
        <v>11.0001</v>
      </c>
      <c r="AD22" s="24">
        <f t="shared" si="3"/>
        <v>11</v>
      </c>
      <c r="AE22" s="17">
        <f>D38</f>
        <v>8140</v>
      </c>
      <c r="AF22" s="18">
        <f t="shared" si="4"/>
        <v>17</v>
      </c>
      <c r="AG22" s="8">
        <f t="shared" si="5"/>
        <v>1</v>
      </c>
      <c r="AH22" s="22">
        <f t="shared" si="6"/>
        <v>17</v>
      </c>
      <c r="AI22" s="17">
        <f>G38</f>
        <v>8260</v>
      </c>
      <c r="AJ22">
        <f t="shared" si="7"/>
        <v>19</v>
      </c>
      <c r="AK22" s="8">
        <f t="shared" si="8"/>
        <v>1</v>
      </c>
      <c r="AL22" s="22">
        <f t="shared" si="9"/>
        <v>19</v>
      </c>
      <c r="AM22" s="17">
        <f>J38</f>
        <v>10120</v>
      </c>
      <c r="AN22" s="18">
        <f t="shared" si="10"/>
        <v>4</v>
      </c>
      <c r="AO22" s="8">
        <f t="shared" si="11"/>
        <v>1</v>
      </c>
      <c r="AP22" s="22">
        <f t="shared" si="12"/>
        <v>4</v>
      </c>
      <c r="AQ22" s="17">
        <f>M38</f>
        <v>12840</v>
      </c>
      <c r="AR22" s="18">
        <f t="shared" si="13"/>
        <v>4</v>
      </c>
      <c r="AS22" s="8">
        <f t="shared" si="14"/>
        <v>1</v>
      </c>
      <c r="AT22" s="22">
        <f t="shared" si="15"/>
        <v>4</v>
      </c>
      <c r="AU22" s="11">
        <f>T37</f>
        <v>60</v>
      </c>
      <c r="AV22" s="11">
        <f>U37</f>
        <v>67430</v>
      </c>
      <c r="AW22">
        <f t="shared" si="16"/>
        <v>14</v>
      </c>
      <c r="AX22">
        <f t="shared" si="17"/>
        <v>16</v>
      </c>
      <c r="AY22">
        <f t="shared" si="18"/>
        <v>14.000159999999999</v>
      </c>
      <c r="AZ22">
        <f t="shared" si="19"/>
        <v>14</v>
      </c>
    </row>
    <row r="23" spans="1:52" ht="15.95" customHeight="1" x14ac:dyDescent="0.2">
      <c r="A23" s="172">
        <v>10</v>
      </c>
      <c r="B23" s="160" t="str">
        <f>'Zoznam tímov a pretekárov'!A21</f>
        <v>Košice C - Sensas</v>
      </c>
      <c r="C23" s="158" t="s">
        <v>183</v>
      </c>
      <c r="D23" s="159"/>
      <c r="E23" s="78"/>
      <c r="F23" s="158" t="s">
        <v>231</v>
      </c>
      <c r="G23" s="159"/>
      <c r="H23" s="78"/>
      <c r="I23" s="158" t="s">
        <v>184</v>
      </c>
      <c r="J23" s="159"/>
      <c r="K23" s="78"/>
      <c r="L23" s="158" t="s">
        <v>185</v>
      </c>
      <c r="M23" s="159"/>
      <c r="N23" s="78"/>
      <c r="O23" s="184">
        <f>SUM(E24+H24+K24+N24)</f>
        <v>30</v>
      </c>
      <c r="P23" s="186">
        <f>SUM(D24+G24+J24+M24)</f>
        <v>32510</v>
      </c>
      <c r="Q23" s="204">
        <f>AD15</f>
        <v>14</v>
      </c>
      <c r="T23" s="198">
        <f>O23+'30 družstiev Preteky č. 1'!O23</f>
        <v>57</v>
      </c>
      <c r="U23" s="200">
        <f>P23+'30 družstiev Preteky č. 1'!P23</f>
        <v>78310</v>
      </c>
      <c r="V23" s="202">
        <f>AZ15</f>
        <v>13</v>
      </c>
      <c r="Y23" s="12">
        <f>O39</f>
        <v>22</v>
      </c>
      <c r="Z23" s="13">
        <f>P39</f>
        <v>42460</v>
      </c>
      <c r="AA23" s="8">
        <f t="shared" si="0"/>
        <v>9</v>
      </c>
      <c r="AB23" s="8">
        <f t="shared" si="1"/>
        <v>8</v>
      </c>
      <c r="AC23" s="8">
        <f t="shared" si="2"/>
        <v>9.0000800000000005</v>
      </c>
      <c r="AD23" s="24">
        <f t="shared" si="3"/>
        <v>9</v>
      </c>
      <c r="AE23" s="17">
        <f>D40</f>
        <v>7920</v>
      </c>
      <c r="AF23" s="18">
        <f t="shared" si="4"/>
        <v>19</v>
      </c>
      <c r="AG23" s="8">
        <f t="shared" si="5"/>
        <v>1</v>
      </c>
      <c r="AH23" s="22">
        <f t="shared" si="6"/>
        <v>19</v>
      </c>
      <c r="AI23" s="17">
        <f t="shared" ref="AI23" si="20">G40</f>
        <v>10040</v>
      </c>
      <c r="AJ23">
        <f t="shared" si="7"/>
        <v>15</v>
      </c>
      <c r="AK23" s="8">
        <f t="shared" si="8"/>
        <v>1</v>
      </c>
      <c r="AL23" s="22">
        <f t="shared" si="9"/>
        <v>15</v>
      </c>
      <c r="AM23" s="17">
        <f>J40</f>
        <v>10220</v>
      </c>
      <c r="AN23" s="18">
        <f t="shared" si="10"/>
        <v>3</v>
      </c>
      <c r="AO23" s="8">
        <f t="shared" si="11"/>
        <v>1</v>
      </c>
      <c r="AP23" s="22">
        <f t="shared" si="12"/>
        <v>3</v>
      </c>
      <c r="AQ23" s="17">
        <f>M40</f>
        <v>14280</v>
      </c>
      <c r="AR23" s="18">
        <f t="shared" si="13"/>
        <v>3</v>
      </c>
      <c r="AS23" s="8">
        <f t="shared" si="14"/>
        <v>1</v>
      </c>
      <c r="AT23" s="22">
        <f t="shared" si="15"/>
        <v>3</v>
      </c>
      <c r="AU23" s="11">
        <f>T39</f>
        <v>42</v>
      </c>
      <c r="AV23" s="11">
        <f>U39</f>
        <v>91380</v>
      </c>
      <c r="AW23">
        <f t="shared" si="16"/>
        <v>10</v>
      </c>
      <c r="AX23">
        <f t="shared" si="17"/>
        <v>8</v>
      </c>
      <c r="AY23">
        <f t="shared" si="18"/>
        <v>10.000080000000001</v>
      </c>
      <c r="AZ23">
        <f t="shared" si="19"/>
        <v>10</v>
      </c>
    </row>
    <row r="24" spans="1:52" ht="15.95" customHeight="1" thickBot="1" x14ac:dyDescent="0.25">
      <c r="A24" s="173"/>
      <c r="B24" s="161"/>
      <c r="C24" s="82">
        <v>2</v>
      </c>
      <c r="D24" s="28">
        <v>12480</v>
      </c>
      <c r="E24" s="32">
        <v>4</v>
      </c>
      <c r="F24" s="27">
        <v>10</v>
      </c>
      <c r="G24" s="28">
        <v>9820</v>
      </c>
      <c r="H24" s="32">
        <v>9</v>
      </c>
      <c r="I24" s="27">
        <v>22</v>
      </c>
      <c r="J24" s="28">
        <v>5220</v>
      </c>
      <c r="K24" s="32">
        <v>9</v>
      </c>
      <c r="L24" s="27">
        <v>11</v>
      </c>
      <c r="M24" s="28">
        <v>4990</v>
      </c>
      <c r="N24" s="32">
        <v>8</v>
      </c>
      <c r="O24" s="185"/>
      <c r="P24" s="187"/>
      <c r="Q24" s="205"/>
      <c r="T24" s="199"/>
      <c r="U24" s="201"/>
      <c r="V24" s="203"/>
      <c r="Y24" s="12">
        <f>O41</f>
        <v>13</v>
      </c>
      <c r="Z24" s="13">
        <f>P41</f>
        <v>49480</v>
      </c>
      <c r="AA24" s="8">
        <f t="shared" si="0"/>
        <v>2</v>
      </c>
      <c r="AB24" s="8">
        <f t="shared" si="1"/>
        <v>4</v>
      </c>
      <c r="AC24" s="8">
        <f t="shared" si="2"/>
        <v>2.0000399999999998</v>
      </c>
      <c r="AD24" s="24">
        <f t="shared" si="3"/>
        <v>2</v>
      </c>
      <c r="AE24" s="17">
        <f>D42</f>
        <v>15920</v>
      </c>
      <c r="AF24" s="18">
        <f t="shared" si="4"/>
        <v>1</v>
      </c>
      <c r="AG24" s="8">
        <f t="shared" si="5"/>
        <v>1</v>
      </c>
      <c r="AH24" s="22">
        <f t="shared" si="6"/>
        <v>1</v>
      </c>
      <c r="AI24" s="17">
        <f>G42</f>
        <v>16550</v>
      </c>
      <c r="AJ24">
        <f t="shared" si="7"/>
        <v>4</v>
      </c>
      <c r="AK24" s="8">
        <f t="shared" si="8"/>
        <v>1</v>
      </c>
      <c r="AL24" s="22">
        <f t="shared" si="9"/>
        <v>4</v>
      </c>
      <c r="AM24" s="17">
        <f>J42</f>
        <v>11800</v>
      </c>
      <c r="AN24" s="18">
        <f t="shared" si="10"/>
        <v>1</v>
      </c>
      <c r="AO24" s="8">
        <f t="shared" si="11"/>
        <v>1</v>
      </c>
      <c r="AP24" s="22">
        <f t="shared" si="12"/>
        <v>1</v>
      </c>
      <c r="AQ24" s="17">
        <f>M42</f>
        <v>5210</v>
      </c>
      <c r="AR24" s="18">
        <f t="shared" si="13"/>
        <v>16</v>
      </c>
      <c r="AS24" s="8">
        <f t="shared" si="14"/>
        <v>1</v>
      </c>
      <c r="AT24" s="22">
        <f t="shared" si="15"/>
        <v>16</v>
      </c>
      <c r="AU24" s="11">
        <f>T41</f>
        <v>37</v>
      </c>
      <c r="AV24" s="11">
        <f>U41</f>
        <v>92550</v>
      </c>
      <c r="AW24">
        <f t="shared" si="16"/>
        <v>5</v>
      </c>
      <c r="AX24">
        <f t="shared" si="17"/>
        <v>7</v>
      </c>
      <c r="AY24">
        <f t="shared" si="18"/>
        <v>5.00007</v>
      </c>
      <c r="AZ24">
        <f t="shared" si="19"/>
        <v>5</v>
      </c>
    </row>
    <row r="25" spans="1:52" ht="15.95" customHeight="1" x14ac:dyDescent="0.2">
      <c r="A25" s="172">
        <v>11</v>
      </c>
      <c r="B25" s="160" t="str">
        <f>'Zoznam tímov a pretekárov'!A23</f>
        <v>Topoľníky Arapaima</v>
      </c>
      <c r="C25" s="158" t="s">
        <v>273</v>
      </c>
      <c r="D25" s="159"/>
      <c r="E25" s="78"/>
      <c r="F25" s="158" t="s">
        <v>272</v>
      </c>
      <c r="G25" s="159"/>
      <c r="H25" s="78"/>
      <c r="I25" s="158" t="s">
        <v>274</v>
      </c>
      <c r="J25" s="159"/>
      <c r="K25" s="78"/>
      <c r="L25" s="158" t="s">
        <v>275</v>
      </c>
      <c r="M25" s="159"/>
      <c r="N25" s="78"/>
      <c r="O25" s="184">
        <f>SUM(E26+H26+K26+N26)</f>
        <v>29</v>
      </c>
      <c r="P25" s="186">
        <f>SUM(D26+G26+J26+M26)</f>
        <v>33160</v>
      </c>
      <c r="Q25" s="204">
        <f>AD16</f>
        <v>13</v>
      </c>
      <c r="T25" s="198">
        <f>O25+'30 družstiev Preteky č. 1'!O25</f>
        <v>78</v>
      </c>
      <c r="U25" s="200">
        <f>P25+'30 družstiev Preteky č. 1'!P25</f>
        <v>50530</v>
      </c>
      <c r="V25" s="202">
        <f>AZ16</f>
        <v>21</v>
      </c>
      <c r="Y25" s="12">
        <f>O43</f>
        <v>36</v>
      </c>
      <c r="Z25" s="13">
        <f>P43</f>
        <v>26260</v>
      </c>
      <c r="AA25" s="8">
        <f t="shared" si="0"/>
        <v>17</v>
      </c>
      <c r="AB25" s="8">
        <f t="shared" si="1"/>
        <v>21</v>
      </c>
      <c r="AC25" s="8">
        <f t="shared" si="2"/>
        <v>17.000209999999999</v>
      </c>
      <c r="AD25" s="24">
        <f t="shared" si="3"/>
        <v>18</v>
      </c>
      <c r="AE25" s="17">
        <f>D44</f>
        <v>8840</v>
      </c>
      <c r="AF25" s="18">
        <f t="shared" si="4"/>
        <v>16</v>
      </c>
      <c r="AG25" s="8">
        <f t="shared" si="5"/>
        <v>1</v>
      </c>
      <c r="AH25" s="22">
        <f t="shared" si="6"/>
        <v>16</v>
      </c>
      <c r="AI25" s="17">
        <f>G44</f>
        <v>4450</v>
      </c>
      <c r="AJ25">
        <f t="shared" si="7"/>
        <v>25</v>
      </c>
      <c r="AK25" s="8">
        <f t="shared" si="8"/>
        <v>1</v>
      </c>
      <c r="AL25" s="22">
        <f t="shared" si="9"/>
        <v>25</v>
      </c>
      <c r="AM25" s="17">
        <f>J44</f>
        <v>6660</v>
      </c>
      <c r="AN25" s="18">
        <f t="shared" si="10"/>
        <v>14</v>
      </c>
      <c r="AO25" s="8">
        <f t="shared" si="11"/>
        <v>1</v>
      </c>
      <c r="AP25" s="22">
        <f t="shared" si="12"/>
        <v>14</v>
      </c>
      <c r="AQ25" s="17">
        <f>M44</f>
        <v>6310</v>
      </c>
      <c r="AR25" s="18">
        <f t="shared" si="13"/>
        <v>13</v>
      </c>
      <c r="AS25" s="8">
        <f t="shared" si="14"/>
        <v>1</v>
      </c>
      <c r="AT25" s="22">
        <f t="shared" si="15"/>
        <v>13</v>
      </c>
      <c r="AU25" s="11">
        <f>T43</f>
        <v>71</v>
      </c>
      <c r="AV25" s="11">
        <f>U43</f>
        <v>59670</v>
      </c>
      <c r="AW25">
        <f t="shared" si="16"/>
        <v>19</v>
      </c>
      <c r="AX25">
        <f t="shared" si="17"/>
        <v>19</v>
      </c>
      <c r="AY25">
        <f t="shared" si="18"/>
        <v>19.00019</v>
      </c>
      <c r="AZ25">
        <f t="shared" si="19"/>
        <v>19</v>
      </c>
    </row>
    <row r="26" spans="1:52" ht="15.95" customHeight="1" thickBot="1" x14ac:dyDescent="0.25">
      <c r="A26" s="173"/>
      <c r="B26" s="161"/>
      <c r="C26" s="27">
        <v>1</v>
      </c>
      <c r="D26" s="28">
        <v>9460</v>
      </c>
      <c r="E26" s="32">
        <v>6</v>
      </c>
      <c r="F26" s="27">
        <v>5</v>
      </c>
      <c r="G26" s="28">
        <v>10400</v>
      </c>
      <c r="H26" s="32">
        <v>7</v>
      </c>
      <c r="I26" s="27">
        <v>7</v>
      </c>
      <c r="J26" s="28">
        <v>10070</v>
      </c>
      <c r="K26" s="32">
        <v>4</v>
      </c>
      <c r="L26" s="82">
        <v>14</v>
      </c>
      <c r="M26" s="28">
        <v>3230</v>
      </c>
      <c r="N26" s="32">
        <v>12</v>
      </c>
      <c r="O26" s="185"/>
      <c r="P26" s="187"/>
      <c r="Q26" s="205"/>
      <c r="T26" s="199"/>
      <c r="U26" s="201"/>
      <c r="V26" s="203"/>
      <c r="Y26" s="12">
        <f>O45</f>
        <v>26</v>
      </c>
      <c r="Z26" s="13">
        <f>P45</f>
        <v>41295</v>
      </c>
      <c r="AA26" s="8">
        <f t="shared" si="0"/>
        <v>12</v>
      </c>
      <c r="AB26" s="8">
        <f t="shared" si="1"/>
        <v>9</v>
      </c>
      <c r="AC26" s="8">
        <f t="shared" si="2"/>
        <v>12.00009</v>
      </c>
      <c r="AD26" s="24">
        <f t="shared" si="3"/>
        <v>12</v>
      </c>
      <c r="AE26" s="17">
        <f>D46</f>
        <v>15620</v>
      </c>
      <c r="AF26" s="18">
        <f t="shared" si="4"/>
        <v>3</v>
      </c>
      <c r="AG26" s="8">
        <f t="shared" si="5"/>
        <v>1</v>
      </c>
      <c r="AH26" s="22">
        <f t="shared" si="6"/>
        <v>3</v>
      </c>
      <c r="AI26" s="17">
        <f>G46</f>
        <v>6590</v>
      </c>
      <c r="AJ26">
        <f t="shared" si="7"/>
        <v>21</v>
      </c>
      <c r="AK26" s="8">
        <f t="shared" si="8"/>
        <v>1</v>
      </c>
      <c r="AL26" s="22">
        <f t="shared" si="9"/>
        <v>21</v>
      </c>
      <c r="AM26" s="17">
        <f>J46</f>
        <v>9520</v>
      </c>
      <c r="AN26" s="18">
        <f t="shared" si="10"/>
        <v>8</v>
      </c>
      <c r="AO26" s="8">
        <f t="shared" si="11"/>
        <v>1</v>
      </c>
      <c r="AP26" s="22">
        <f t="shared" si="12"/>
        <v>8</v>
      </c>
      <c r="AQ26" s="17">
        <f>M46</f>
        <v>9565</v>
      </c>
      <c r="AR26" s="18">
        <f t="shared" si="13"/>
        <v>7</v>
      </c>
      <c r="AS26" s="8">
        <f t="shared" si="14"/>
        <v>1</v>
      </c>
      <c r="AT26" s="22">
        <f t="shared" si="15"/>
        <v>7</v>
      </c>
      <c r="AU26" s="11">
        <f>T45</f>
        <v>43</v>
      </c>
      <c r="AV26" s="11">
        <f>U45</f>
        <v>96295</v>
      </c>
      <c r="AW26">
        <f t="shared" si="16"/>
        <v>11</v>
      </c>
      <c r="AX26">
        <f t="shared" si="17"/>
        <v>5</v>
      </c>
      <c r="AY26">
        <f t="shared" si="18"/>
        <v>11.00005</v>
      </c>
      <c r="AZ26">
        <f t="shared" si="19"/>
        <v>11</v>
      </c>
    </row>
    <row r="27" spans="1:52" ht="15.95" customHeight="1" x14ac:dyDescent="0.2">
      <c r="A27" s="172">
        <v>12</v>
      </c>
      <c r="B27" s="160" t="str">
        <f>'Zoznam tímov a pretekárov'!A25</f>
        <v>Štúrovo Timar mix Maver</v>
      </c>
      <c r="C27" s="158" t="s">
        <v>264</v>
      </c>
      <c r="D27" s="159"/>
      <c r="E27" s="78"/>
      <c r="F27" s="158" t="s">
        <v>321</v>
      </c>
      <c r="G27" s="159"/>
      <c r="H27" s="78"/>
      <c r="I27" s="158" t="s">
        <v>263</v>
      </c>
      <c r="J27" s="159"/>
      <c r="K27" s="78"/>
      <c r="L27" s="158" t="s">
        <v>266</v>
      </c>
      <c r="M27" s="159"/>
      <c r="N27" s="78"/>
      <c r="O27" s="184">
        <f>SUM(E28+H28+K28+N28)</f>
        <v>37</v>
      </c>
      <c r="P27" s="186">
        <f>SUM(D28+G28+J28+M28)</f>
        <v>25565</v>
      </c>
      <c r="Q27" s="204">
        <f>AD17</f>
        <v>21</v>
      </c>
      <c r="T27" s="198">
        <f>O27+'30 družstiev Preteky č. 1'!O27</f>
        <v>74</v>
      </c>
      <c r="U27" s="200">
        <f>P27+'30 družstiev Preteky č. 1'!P27</f>
        <v>50805</v>
      </c>
      <c r="V27" s="202">
        <f>AZ17</f>
        <v>20</v>
      </c>
      <c r="Y27" s="12">
        <f>O47</f>
        <v>36</v>
      </c>
      <c r="Z27" s="13">
        <f>P47</f>
        <v>30900</v>
      </c>
      <c r="AA27" s="8">
        <f t="shared" si="0"/>
        <v>17</v>
      </c>
      <c r="AB27" s="8">
        <f t="shared" si="1"/>
        <v>17</v>
      </c>
      <c r="AC27" s="8">
        <f t="shared" si="2"/>
        <v>17.000170000000001</v>
      </c>
      <c r="AD27" s="24">
        <f t="shared" si="3"/>
        <v>17</v>
      </c>
      <c r="AE27" s="17">
        <f>D48</f>
        <v>10180</v>
      </c>
      <c r="AF27" s="18">
        <f t="shared" si="4"/>
        <v>13</v>
      </c>
      <c r="AG27" s="8">
        <f t="shared" si="5"/>
        <v>1</v>
      </c>
      <c r="AH27" s="22">
        <f t="shared" si="6"/>
        <v>13</v>
      </c>
      <c r="AI27" s="17">
        <f>G48</f>
        <v>6280</v>
      </c>
      <c r="AJ27">
        <f t="shared" si="7"/>
        <v>22</v>
      </c>
      <c r="AK27" s="8">
        <f t="shared" si="8"/>
        <v>1</v>
      </c>
      <c r="AL27" s="22">
        <f t="shared" si="9"/>
        <v>22</v>
      </c>
      <c r="AM27" s="17">
        <f>J48</f>
        <v>6170</v>
      </c>
      <c r="AN27" s="18">
        <f t="shared" si="10"/>
        <v>15</v>
      </c>
      <c r="AO27" s="8">
        <f t="shared" si="11"/>
        <v>1</v>
      </c>
      <c r="AP27" s="22">
        <f t="shared" si="12"/>
        <v>15</v>
      </c>
      <c r="AQ27" s="17">
        <f>M48</f>
        <v>8270</v>
      </c>
      <c r="AR27" s="18">
        <f t="shared" si="13"/>
        <v>9</v>
      </c>
      <c r="AS27" s="8">
        <f t="shared" si="14"/>
        <v>1</v>
      </c>
      <c r="AT27" s="22">
        <f t="shared" si="15"/>
        <v>9</v>
      </c>
      <c r="AU27" s="11">
        <f>T47</f>
        <v>83</v>
      </c>
      <c r="AV27" s="11">
        <f>U47</f>
        <v>51100</v>
      </c>
      <c r="AW27">
        <f t="shared" si="16"/>
        <v>23</v>
      </c>
      <c r="AX27">
        <f t="shared" si="17"/>
        <v>20</v>
      </c>
      <c r="AY27">
        <f t="shared" si="18"/>
        <v>23.0002</v>
      </c>
      <c r="AZ27">
        <f t="shared" si="19"/>
        <v>23</v>
      </c>
    </row>
    <row r="28" spans="1:52" ht="15.95" customHeight="1" thickBot="1" x14ac:dyDescent="0.25">
      <c r="A28" s="173"/>
      <c r="B28" s="161"/>
      <c r="C28" s="27">
        <v>14</v>
      </c>
      <c r="D28" s="28">
        <v>7240</v>
      </c>
      <c r="E28" s="32">
        <v>12</v>
      </c>
      <c r="F28" s="27">
        <v>21</v>
      </c>
      <c r="G28" s="28">
        <v>8220</v>
      </c>
      <c r="H28" s="32">
        <v>10</v>
      </c>
      <c r="I28" s="27">
        <v>18</v>
      </c>
      <c r="J28" s="28">
        <v>5750</v>
      </c>
      <c r="K28" s="32">
        <v>6</v>
      </c>
      <c r="L28" s="27">
        <v>2</v>
      </c>
      <c r="M28" s="28">
        <v>4355</v>
      </c>
      <c r="N28" s="32">
        <v>9</v>
      </c>
      <c r="O28" s="185"/>
      <c r="P28" s="187"/>
      <c r="Q28" s="205"/>
      <c r="T28" s="199"/>
      <c r="U28" s="201"/>
      <c r="V28" s="203"/>
      <c r="Y28" s="12">
        <f>O49</f>
        <v>37</v>
      </c>
      <c r="Z28" s="13">
        <f>P49</f>
        <v>28505</v>
      </c>
      <c r="AA28" s="8">
        <f t="shared" si="0"/>
        <v>20</v>
      </c>
      <c r="AB28" s="8">
        <f t="shared" si="1"/>
        <v>20</v>
      </c>
      <c r="AC28" s="8">
        <f t="shared" si="2"/>
        <v>20.0002</v>
      </c>
      <c r="AD28" s="24">
        <f t="shared" si="3"/>
        <v>20</v>
      </c>
      <c r="AE28" s="17">
        <f>D50</f>
        <v>7580</v>
      </c>
      <c r="AF28" s="18">
        <f t="shared" si="4"/>
        <v>20</v>
      </c>
      <c r="AG28" s="8">
        <f t="shared" si="5"/>
        <v>1</v>
      </c>
      <c r="AH28" s="22">
        <f t="shared" si="6"/>
        <v>20</v>
      </c>
      <c r="AI28" s="17">
        <f>G50</f>
        <v>11740</v>
      </c>
      <c r="AJ28">
        <f t="shared" si="7"/>
        <v>11</v>
      </c>
      <c r="AK28" s="8">
        <f t="shared" si="8"/>
        <v>1</v>
      </c>
      <c r="AL28" s="22">
        <f t="shared" si="9"/>
        <v>11</v>
      </c>
      <c r="AM28" s="17">
        <f>J50</f>
        <v>4880</v>
      </c>
      <c r="AN28" s="18">
        <f t="shared" si="10"/>
        <v>22</v>
      </c>
      <c r="AO28" s="8">
        <f t="shared" si="11"/>
        <v>1</v>
      </c>
      <c r="AP28" s="22">
        <f t="shared" si="12"/>
        <v>22</v>
      </c>
      <c r="AQ28" s="17">
        <f>M50</f>
        <v>4305</v>
      </c>
      <c r="AR28" s="18">
        <f t="shared" si="13"/>
        <v>20</v>
      </c>
      <c r="AS28" s="8">
        <f t="shared" si="14"/>
        <v>1</v>
      </c>
      <c r="AT28" s="22">
        <f t="shared" si="15"/>
        <v>20</v>
      </c>
      <c r="AU28" s="11">
        <f>T49</f>
        <v>66</v>
      </c>
      <c r="AV28" s="11">
        <f>U49</f>
        <v>66165</v>
      </c>
      <c r="AW28">
        <f t="shared" si="16"/>
        <v>16</v>
      </c>
      <c r="AX28">
        <f t="shared" si="17"/>
        <v>17</v>
      </c>
      <c r="AY28">
        <f t="shared" si="18"/>
        <v>16.000170000000001</v>
      </c>
      <c r="AZ28">
        <f t="shared" si="19"/>
        <v>17</v>
      </c>
    </row>
    <row r="29" spans="1:52" ht="15.95" customHeight="1" x14ac:dyDescent="0.2">
      <c r="A29" s="172">
        <v>13</v>
      </c>
      <c r="B29" s="160" t="str">
        <f>'Zoznam tímov a pretekárov'!A27</f>
        <v>Košice D - Tubertini</v>
      </c>
      <c r="C29" s="158" t="s">
        <v>233</v>
      </c>
      <c r="D29" s="159"/>
      <c r="E29" s="78"/>
      <c r="F29" s="158" t="s">
        <v>189</v>
      </c>
      <c r="G29" s="159"/>
      <c r="H29" s="78"/>
      <c r="I29" s="158" t="s">
        <v>187</v>
      </c>
      <c r="J29" s="159"/>
      <c r="K29" s="78"/>
      <c r="L29" s="167" t="s">
        <v>188</v>
      </c>
      <c r="M29" s="159"/>
      <c r="N29" s="78"/>
      <c r="O29" s="184">
        <f t="shared" ref="O29" si="21">SUM(E30+H30+K30+N30)</f>
        <v>42</v>
      </c>
      <c r="P29" s="186">
        <f t="shared" ref="P29" si="22">SUM(D30+G30+J30+M30)</f>
        <v>23775</v>
      </c>
      <c r="Q29" s="204">
        <f>AD18</f>
        <v>25</v>
      </c>
      <c r="T29" s="198">
        <f>O29+'30 družstiev Preteky č. 1'!O29</f>
        <v>84</v>
      </c>
      <c r="U29" s="200">
        <f>P29+'30 družstiev Preteky č. 1'!P29</f>
        <v>46375</v>
      </c>
      <c r="V29" s="202">
        <f>AZ18</f>
        <v>25</v>
      </c>
      <c r="Y29" s="12">
        <f>O51</f>
        <v>10</v>
      </c>
      <c r="Z29" s="13">
        <f>P51</f>
        <v>54800</v>
      </c>
      <c r="AA29" s="8">
        <f t="shared" si="0"/>
        <v>1</v>
      </c>
      <c r="AB29" s="8">
        <f t="shared" si="1"/>
        <v>1</v>
      </c>
      <c r="AC29" s="8">
        <f t="shared" si="2"/>
        <v>1.0000100000000001</v>
      </c>
      <c r="AD29" s="24">
        <f t="shared" si="3"/>
        <v>1</v>
      </c>
      <c r="AE29" s="17">
        <f>D52</f>
        <v>15500</v>
      </c>
      <c r="AF29" s="18">
        <f t="shared" si="4"/>
        <v>4</v>
      </c>
      <c r="AG29" s="8">
        <f t="shared" si="5"/>
        <v>1</v>
      </c>
      <c r="AH29" s="22">
        <f t="shared" si="6"/>
        <v>4</v>
      </c>
      <c r="AI29" s="17">
        <f>G52</f>
        <v>13740</v>
      </c>
      <c r="AJ29">
        <f t="shared" si="7"/>
        <v>6</v>
      </c>
      <c r="AK29" s="8">
        <f t="shared" si="8"/>
        <v>1</v>
      </c>
      <c r="AL29" s="22">
        <f t="shared" si="9"/>
        <v>6</v>
      </c>
      <c r="AM29" s="17">
        <f>J52</f>
        <v>6030</v>
      </c>
      <c r="AN29" s="18">
        <f t="shared" si="10"/>
        <v>16</v>
      </c>
      <c r="AO29" s="8">
        <f t="shared" si="11"/>
        <v>1</v>
      </c>
      <c r="AP29" s="22">
        <f t="shared" si="12"/>
        <v>16</v>
      </c>
      <c r="AQ29" s="17">
        <f>M52</f>
        <v>19530</v>
      </c>
      <c r="AR29" s="18">
        <f t="shared" si="13"/>
        <v>1</v>
      </c>
      <c r="AS29" s="8">
        <f t="shared" si="14"/>
        <v>1</v>
      </c>
      <c r="AT29" s="22">
        <f t="shared" si="15"/>
        <v>1</v>
      </c>
      <c r="AU29" s="11">
        <f>T51</f>
        <v>29</v>
      </c>
      <c r="AV29" s="11">
        <f>U51</f>
        <v>110740</v>
      </c>
      <c r="AW29">
        <f t="shared" si="16"/>
        <v>2</v>
      </c>
      <c r="AX29">
        <f t="shared" si="17"/>
        <v>1</v>
      </c>
      <c r="AY29">
        <f t="shared" si="18"/>
        <v>2.0000100000000001</v>
      </c>
      <c r="AZ29">
        <f t="shared" si="19"/>
        <v>2</v>
      </c>
    </row>
    <row r="30" spans="1:52" ht="15.95" customHeight="1" thickBot="1" x14ac:dyDescent="0.25">
      <c r="A30" s="173"/>
      <c r="B30" s="161"/>
      <c r="C30" s="27">
        <v>12</v>
      </c>
      <c r="D30" s="28">
        <v>7360</v>
      </c>
      <c r="E30" s="32">
        <v>11</v>
      </c>
      <c r="F30" s="27">
        <v>3</v>
      </c>
      <c r="G30" s="28">
        <v>5710</v>
      </c>
      <c r="H30" s="32">
        <v>12</v>
      </c>
      <c r="I30" s="27">
        <v>15</v>
      </c>
      <c r="J30" s="28">
        <v>5550</v>
      </c>
      <c r="K30" s="32">
        <v>8</v>
      </c>
      <c r="L30" s="27">
        <v>17</v>
      </c>
      <c r="M30" s="28">
        <v>5155</v>
      </c>
      <c r="N30" s="32">
        <v>11</v>
      </c>
      <c r="O30" s="185"/>
      <c r="P30" s="187"/>
      <c r="Q30" s="205"/>
      <c r="T30" s="199"/>
      <c r="U30" s="201"/>
      <c r="V30" s="203"/>
      <c r="Y30" s="12">
        <f>O53</f>
        <v>32</v>
      </c>
      <c r="Z30" s="13">
        <f>P53</f>
        <v>31760</v>
      </c>
      <c r="AA30" s="8">
        <f t="shared" si="0"/>
        <v>15</v>
      </c>
      <c r="AB30" s="8">
        <f t="shared" si="1"/>
        <v>16</v>
      </c>
      <c r="AC30" s="8">
        <f t="shared" si="2"/>
        <v>15.000159999999999</v>
      </c>
      <c r="AD30" s="24">
        <f t="shared" si="3"/>
        <v>16</v>
      </c>
      <c r="AE30" s="17">
        <f>D54</f>
        <v>8100</v>
      </c>
      <c r="AF30" s="18">
        <f t="shared" si="4"/>
        <v>18</v>
      </c>
      <c r="AG30" s="8">
        <f t="shared" si="5"/>
        <v>1</v>
      </c>
      <c r="AH30" s="22">
        <f t="shared" si="6"/>
        <v>18</v>
      </c>
      <c r="AI30" s="17">
        <f>G54</f>
        <v>12390</v>
      </c>
      <c r="AJ30">
        <f t="shared" si="7"/>
        <v>8</v>
      </c>
      <c r="AK30" s="8">
        <f t="shared" si="8"/>
        <v>1</v>
      </c>
      <c r="AL30" s="22">
        <f t="shared" si="9"/>
        <v>8</v>
      </c>
      <c r="AM30" s="17">
        <f>J54</f>
        <v>5060</v>
      </c>
      <c r="AN30" s="18">
        <f t="shared" si="10"/>
        <v>21</v>
      </c>
      <c r="AO30" s="8">
        <f t="shared" si="11"/>
        <v>1</v>
      </c>
      <c r="AP30" s="22">
        <f t="shared" si="12"/>
        <v>21</v>
      </c>
      <c r="AQ30" s="17">
        <f>M54</f>
        <v>6210</v>
      </c>
      <c r="AR30" s="18">
        <f t="shared" si="13"/>
        <v>14</v>
      </c>
      <c r="AS30" s="8">
        <f t="shared" si="14"/>
        <v>1</v>
      </c>
      <c r="AT30" s="22">
        <f t="shared" si="15"/>
        <v>14</v>
      </c>
      <c r="AU30" s="11">
        <f>T53</f>
        <v>56</v>
      </c>
      <c r="AV30" s="11">
        <f>U53</f>
        <v>75700</v>
      </c>
      <c r="AW30">
        <f t="shared" si="16"/>
        <v>12</v>
      </c>
      <c r="AX30">
        <f t="shared" si="17"/>
        <v>13</v>
      </c>
      <c r="AY30">
        <f t="shared" si="18"/>
        <v>12.00013</v>
      </c>
      <c r="AZ30">
        <f t="shared" si="19"/>
        <v>12</v>
      </c>
    </row>
    <row r="31" spans="1:52" ht="15.95" customHeight="1" x14ac:dyDescent="0.2">
      <c r="A31" s="172">
        <v>14</v>
      </c>
      <c r="B31" s="160" t="str">
        <f>'Zoznam tímov a pretekárov'!A29</f>
        <v>Košice Browning</v>
      </c>
      <c r="C31" s="158" t="s">
        <v>254</v>
      </c>
      <c r="D31" s="159"/>
      <c r="E31" s="78"/>
      <c r="F31" s="158" t="s">
        <v>253</v>
      </c>
      <c r="G31" s="159"/>
      <c r="H31" s="78"/>
      <c r="I31" s="158" t="s">
        <v>252</v>
      </c>
      <c r="J31" s="159"/>
      <c r="K31" s="78"/>
      <c r="L31" s="158" t="s">
        <v>251</v>
      </c>
      <c r="M31" s="159"/>
      <c r="N31" s="78"/>
      <c r="O31" s="184">
        <f t="shared" ref="O31" si="23">SUM(E32+H32+K32+N32)</f>
        <v>32</v>
      </c>
      <c r="P31" s="186">
        <f t="shared" ref="P31" si="24">SUM(D32+G32+J32+M32)</f>
        <v>36845</v>
      </c>
      <c r="Q31" s="204">
        <f>AD19</f>
        <v>15</v>
      </c>
      <c r="T31" s="198">
        <f>O31+'30 družstiev Preteky č. 1'!O31</f>
        <v>67</v>
      </c>
      <c r="U31" s="200">
        <f>P31+'30 družstiev Preteky č. 1'!P31</f>
        <v>62215</v>
      </c>
      <c r="V31" s="202">
        <f>AZ19</f>
        <v>18</v>
      </c>
      <c r="Y31" s="12">
        <f>O55</f>
        <v>112</v>
      </c>
      <c r="Z31" s="13">
        <f>P55</f>
        <v>-4</v>
      </c>
      <c r="AA31" s="8">
        <f t="shared" si="0"/>
        <v>26</v>
      </c>
      <c r="AB31" s="8">
        <f t="shared" si="1"/>
        <v>26</v>
      </c>
      <c r="AC31" s="8">
        <f t="shared" si="2"/>
        <v>26.000260000000001</v>
      </c>
      <c r="AD31" s="24">
        <f t="shared" si="3"/>
        <v>26</v>
      </c>
      <c r="AE31" s="17">
        <f>D56</f>
        <v>-1</v>
      </c>
      <c r="AF31" s="18">
        <f t="shared" si="4"/>
        <v>26</v>
      </c>
      <c r="AG31" s="8">
        <f t="shared" si="5"/>
        <v>5</v>
      </c>
      <c r="AH31" s="22">
        <f t="shared" si="6"/>
        <v>28</v>
      </c>
      <c r="AI31" s="17">
        <f>G56</f>
        <v>-1</v>
      </c>
      <c r="AJ31">
        <f t="shared" si="7"/>
        <v>26</v>
      </c>
      <c r="AK31" s="8">
        <f t="shared" si="8"/>
        <v>5</v>
      </c>
      <c r="AL31" s="22">
        <f t="shared" si="9"/>
        <v>28</v>
      </c>
      <c r="AM31" s="17">
        <f>J56</f>
        <v>-1</v>
      </c>
      <c r="AN31" s="18">
        <f t="shared" si="10"/>
        <v>26</v>
      </c>
      <c r="AO31" s="8">
        <f t="shared" si="11"/>
        <v>5</v>
      </c>
      <c r="AP31" s="22">
        <f t="shared" si="12"/>
        <v>28</v>
      </c>
      <c r="AQ31" s="17">
        <f>M56</f>
        <v>-1</v>
      </c>
      <c r="AR31" s="18">
        <f t="shared" si="13"/>
        <v>26</v>
      </c>
      <c r="AS31" s="8">
        <f t="shared" si="14"/>
        <v>5</v>
      </c>
      <c r="AT31" s="22">
        <f t="shared" si="15"/>
        <v>28</v>
      </c>
      <c r="AU31" s="11">
        <f>T55</f>
        <v>224</v>
      </c>
      <c r="AV31" s="11">
        <f>U55</f>
        <v>-8</v>
      </c>
      <c r="AW31">
        <f t="shared" si="16"/>
        <v>26</v>
      </c>
      <c r="AX31">
        <f t="shared" si="17"/>
        <v>26</v>
      </c>
      <c r="AY31">
        <f t="shared" si="18"/>
        <v>26.000260000000001</v>
      </c>
      <c r="AZ31">
        <f t="shared" si="19"/>
        <v>26</v>
      </c>
    </row>
    <row r="32" spans="1:52" ht="15.95" customHeight="1" thickBot="1" x14ac:dyDescent="0.25">
      <c r="A32" s="173"/>
      <c r="B32" s="161"/>
      <c r="C32" s="27">
        <v>21</v>
      </c>
      <c r="D32" s="28">
        <v>11840</v>
      </c>
      <c r="E32" s="32">
        <v>8</v>
      </c>
      <c r="F32" s="27">
        <v>13</v>
      </c>
      <c r="G32" s="28">
        <v>10180</v>
      </c>
      <c r="H32" s="32">
        <v>8</v>
      </c>
      <c r="I32" s="27">
        <v>4</v>
      </c>
      <c r="J32" s="28">
        <v>9560</v>
      </c>
      <c r="K32" s="32">
        <v>6</v>
      </c>
      <c r="L32" s="27">
        <v>16</v>
      </c>
      <c r="M32" s="28">
        <v>5265</v>
      </c>
      <c r="N32" s="32">
        <v>10</v>
      </c>
      <c r="O32" s="185"/>
      <c r="P32" s="187"/>
      <c r="Q32" s="205"/>
      <c r="T32" s="199"/>
      <c r="U32" s="201"/>
      <c r="V32" s="203"/>
      <c r="Y32" s="12">
        <f>O57</f>
        <v>112</v>
      </c>
      <c r="Z32" s="13">
        <f>P57</f>
        <v>-4</v>
      </c>
      <c r="AA32" s="8">
        <f t="shared" si="0"/>
        <v>26</v>
      </c>
      <c r="AB32" s="8">
        <f t="shared" si="1"/>
        <v>26</v>
      </c>
      <c r="AC32" s="8">
        <f t="shared" si="2"/>
        <v>26.000260000000001</v>
      </c>
      <c r="AD32" s="24">
        <f t="shared" si="3"/>
        <v>26</v>
      </c>
      <c r="AE32" s="17">
        <f>D58</f>
        <v>-1</v>
      </c>
      <c r="AF32" s="18">
        <f t="shared" si="4"/>
        <v>26</v>
      </c>
      <c r="AG32" s="8">
        <f t="shared" si="5"/>
        <v>5</v>
      </c>
      <c r="AH32" s="22">
        <f t="shared" si="6"/>
        <v>28</v>
      </c>
      <c r="AI32" s="17">
        <f>G58</f>
        <v>-1</v>
      </c>
      <c r="AJ32">
        <f t="shared" si="7"/>
        <v>26</v>
      </c>
      <c r="AK32" s="8">
        <f t="shared" si="8"/>
        <v>5</v>
      </c>
      <c r="AL32" s="22">
        <f t="shared" si="9"/>
        <v>28</v>
      </c>
      <c r="AM32" s="17">
        <f>J58</f>
        <v>-1</v>
      </c>
      <c r="AN32" s="18">
        <f t="shared" si="10"/>
        <v>26</v>
      </c>
      <c r="AO32" s="8">
        <f t="shared" si="11"/>
        <v>5</v>
      </c>
      <c r="AP32" s="22">
        <f t="shared" si="12"/>
        <v>28</v>
      </c>
      <c r="AQ32" s="17">
        <f>M58</f>
        <v>-1</v>
      </c>
      <c r="AR32" s="18">
        <f t="shared" si="13"/>
        <v>26</v>
      </c>
      <c r="AS32" s="8">
        <f t="shared" si="14"/>
        <v>5</v>
      </c>
      <c r="AT32" s="22">
        <f t="shared" si="15"/>
        <v>28</v>
      </c>
      <c r="AU32" s="11">
        <f>T57</f>
        <v>224</v>
      </c>
      <c r="AV32" s="11">
        <f>U57</f>
        <v>-8</v>
      </c>
      <c r="AW32">
        <f t="shared" si="16"/>
        <v>26</v>
      </c>
      <c r="AX32">
        <f t="shared" si="17"/>
        <v>26</v>
      </c>
      <c r="AY32">
        <f t="shared" si="18"/>
        <v>26.000260000000001</v>
      </c>
      <c r="AZ32">
        <f t="shared" si="19"/>
        <v>26</v>
      </c>
    </row>
    <row r="33" spans="1:52" ht="15.95" customHeight="1" x14ac:dyDescent="0.2">
      <c r="A33" s="172">
        <v>15</v>
      </c>
      <c r="B33" s="160" t="str">
        <f>'Zoznam tímov a pretekárov'!A31</f>
        <v>Bratislava II. - Trabucco</v>
      </c>
      <c r="C33" s="158" t="s">
        <v>193</v>
      </c>
      <c r="D33" s="159"/>
      <c r="E33" s="78"/>
      <c r="F33" s="158" t="s">
        <v>192</v>
      </c>
      <c r="G33" s="159"/>
      <c r="H33" s="78"/>
      <c r="I33" s="158" t="s">
        <v>191</v>
      </c>
      <c r="J33" s="159"/>
      <c r="K33" s="78"/>
      <c r="L33" s="158" t="s">
        <v>190</v>
      </c>
      <c r="M33" s="159"/>
      <c r="N33" s="78"/>
      <c r="O33" s="184">
        <f t="shared" ref="O33:O63" si="25">SUM(E34+H34+K34+N34)</f>
        <v>40</v>
      </c>
      <c r="P33" s="186">
        <f t="shared" ref="P33:P63" si="26">SUM(D34+G34+J34+M34)</f>
        <v>24435</v>
      </c>
      <c r="Q33" s="204">
        <f>AD20</f>
        <v>23</v>
      </c>
      <c r="T33" s="198">
        <f>O33+'30 družstiev Preteky č. 1'!O33</f>
        <v>84</v>
      </c>
      <c r="U33" s="200">
        <f>P33+'30 družstiev Preteky č. 1'!P33</f>
        <v>50115</v>
      </c>
      <c r="V33" s="202">
        <f>AZ20</f>
        <v>24</v>
      </c>
      <c r="Y33" s="12">
        <f>O59</f>
        <v>112</v>
      </c>
      <c r="Z33" s="13">
        <f>P59</f>
        <v>-4</v>
      </c>
      <c r="AA33" s="8">
        <f t="shared" si="0"/>
        <v>26</v>
      </c>
      <c r="AB33" s="8">
        <f t="shared" si="1"/>
        <v>26</v>
      </c>
      <c r="AC33" s="8">
        <f t="shared" si="2"/>
        <v>26.000260000000001</v>
      </c>
      <c r="AD33" s="24">
        <f t="shared" si="3"/>
        <v>26</v>
      </c>
      <c r="AE33" s="17">
        <f>D60</f>
        <v>-1</v>
      </c>
      <c r="AF33" s="18">
        <f t="shared" si="4"/>
        <v>26</v>
      </c>
      <c r="AG33" s="8">
        <f t="shared" si="5"/>
        <v>5</v>
      </c>
      <c r="AH33" s="22">
        <f t="shared" si="6"/>
        <v>28</v>
      </c>
      <c r="AI33" s="17">
        <f>G60</f>
        <v>-1</v>
      </c>
      <c r="AJ33">
        <f t="shared" si="7"/>
        <v>26</v>
      </c>
      <c r="AK33" s="8">
        <f t="shared" si="8"/>
        <v>5</v>
      </c>
      <c r="AL33" s="22">
        <f t="shared" si="9"/>
        <v>28</v>
      </c>
      <c r="AM33" s="17">
        <f>J60</f>
        <v>-1</v>
      </c>
      <c r="AN33" s="18">
        <f t="shared" si="10"/>
        <v>26</v>
      </c>
      <c r="AO33" s="8">
        <f t="shared" si="11"/>
        <v>5</v>
      </c>
      <c r="AP33" s="22">
        <f t="shared" si="12"/>
        <v>28</v>
      </c>
      <c r="AQ33" s="17">
        <f>M60</f>
        <v>-1</v>
      </c>
      <c r="AR33" s="18">
        <f t="shared" si="13"/>
        <v>26</v>
      </c>
      <c r="AS33" s="8">
        <f t="shared" si="14"/>
        <v>5</v>
      </c>
      <c r="AT33" s="22">
        <f t="shared" si="15"/>
        <v>28</v>
      </c>
      <c r="AU33" s="11">
        <f>T59</f>
        <v>224</v>
      </c>
      <c r="AV33" s="11">
        <f>U59</f>
        <v>-8</v>
      </c>
      <c r="AW33">
        <f t="shared" si="16"/>
        <v>26</v>
      </c>
      <c r="AX33">
        <f t="shared" si="17"/>
        <v>26</v>
      </c>
      <c r="AY33">
        <f t="shared" si="18"/>
        <v>26.000260000000001</v>
      </c>
      <c r="AZ33">
        <f t="shared" si="19"/>
        <v>26</v>
      </c>
    </row>
    <row r="34" spans="1:52" ht="15.95" customHeight="1" thickBot="1" x14ac:dyDescent="0.25">
      <c r="A34" s="173"/>
      <c r="B34" s="161"/>
      <c r="C34" s="27">
        <v>24</v>
      </c>
      <c r="D34" s="119">
        <v>6100</v>
      </c>
      <c r="E34" s="32">
        <v>13</v>
      </c>
      <c r="F34" s="27">
        <v>15</v>
      </c>
      <c r="G34" s="28">
        <v>15070</v>
      </c>
      <c r="H34" s="32">
        <v>1</v>
      </c>
      <c r="I34" s="27">
        <v>25</v>
      </c>
      <c r="J34" s="28">
        <v>0</v>
      </c>
      <c r="K34" s="32">
        <v>14</v>
      </c>
      <c r="L34" s="27">
        <v>10</v>
      </c>
      <c r="M34" s="28">
        <v>3265</v>
      </c>
      <c r="N34" s="32">
        <v>12</v>
      </c>
      <c r="O34" s="185"/>
      <c r="P34" s="187"/>
      <c r="Q34" s="205"/>
      <c r="T34" s="199"/>
      <c r="U34" s="201"/>
      <c r="V34" s="203"/>
      <c r="Y34" s="12">
        <f>O61</f>
        <v>112</v>
      </c>
      <c r="Z34" s="13">
        <f>P61</f>
        <v>-4</v>
      </c>
      <c r="AA34" s="8">
        <f t="shared" si="0"/>
        <v>26</v>
      </c>
      <c r="AB34" s="8">
        <f t="shared" si="1"/>
        <v>26</v>
      </c>
      <c r="AC34" s="8">
        <f t="shared" si="2"/>
        <v>26.000260000000001</v>
      </c>
      <c r="AD34" s="24">
        <f t="shared" si="3"/>
        <v>26</v>
      </c>
      <c r="AE34" s="17">
        <f>D62</f>
        <v>-1</v>
      </c>
      <c r="AF34" s="18">
        <f t="shared" si="4"/>
        <v>26</v>
      </c>
      <c r="AG34" s="8">
        <f t="shared" si="5"/>
        <v>5</v>
      </c>
      <c r="AH34" s="22">
        <f t="shared" si="6"/>
        <v>28</v>
      </c>
      <c r="AI34" s="17">
        <f>G62</f>
        <v>-1</v>
      </c>
      <c r="AJ34">
        <f t="shared" si="7"/>
        <v>26</v>
      </c>
      <c r="AK34" s="8">
        <f t="shared" si="8"/>
        <v>5</v>
      </c>
      <c r="AL34" s="22">
        <f t="shared" si="9"/>
        <v>28</v>
      </c>
      <c r="AM34" s="17">
        <f>J62</f>
        <v>-1</v>
      </c>
      <c r="AN34" s="18">
        <f t="shared" si="10"/>
        <v>26</v>
      </c>
      <c r="AO34" s="8">
        <f t="shared" si="11"/>
        <v>5</v>
      </c>
      <c r="AP34" s="22">
        <f t="shared" si="12"/>
        <v>28</v>
      </c>
      <c r="AQ34" s="17">
        <f>M62</f>
        <v>-1</v>
      </c>
      <c r="AR34" s="18">
        <f t="shared" si="13"/>
        <v>26</v>
      </c>
      <c r="AS34" s="8">
        <f t="shared" si="14"/>
        <v>5</v>
      </c>
      <c r="AT34" s="22">
        <f t="shared" si="15"/>
        <v>28</v>
      </c>
      <c r="AU34" s="11">
        <f>T61</f>
        <v>224</v>
      </c>
      <c r="AV34" s="11">
        <f>U61</f>
        <v>-8</v>
      </c>
      <c r="AW34">
        <f t="shared" si="16"/>
        <v>26</v>
      </c>
      <c r="AX34">
        <f t="shared" si="17"/>
        <v>26</v>
      </c>
      <c r="AY34">
        <f t="shared" si="18"/>
        <v>26.000260000000001</v>
      </c>
      <c r="AZ34">
        <f t="shared" si="19"/>
        <v>26</v>
      </c>
    </row>
    <row r="35" spans="1:52" ht="15.95" customHeight="1" thickBot="1" x14ac:dyDescent="0.25">
      <c r="A35" s="172">
        <v>16</v>
      </c>
      <c r="B35" s="160" t="str">
        <f>'Zoznam tímov a pretekárov'!A33</f>
        <v xml:space="preserve">Galanta -Sensas </v>
      </c>
      <c r="C35" s="158" t="s">
        <v>196</v>
      </c>
      <c r="D35" s="159"/>
      <c r="E35" s="78"/>
      <c r="F35" s="158" t="s">
        <v>194</v>
      </c>
      <c r="G35" s="159"/>
      <c r="H35" s="32"/>
      <c r="I35" s="158" t="s">
        <v>195</v>
      </c>
      <c r="J35" s="159"/>
      <c r="K35" s="78"/>
      <c r="L35" s="158" t="s">
        <v>303</v>
      </c>
      <c r="M35" s="159"/>
      <c r="N35" s="78"/>
      <c r="O35" s="184">
        <f t="shared" si="25"/>
        <v>41</v>
      </c>
      <c r="P35" s="186">
        <f t="shared" si="26"/>
        <v>22145</v>
      </c>
      <c r="Q35" s="204">
        <f>AD21</f>
        <v>24</v>
      </c>
      <c r="T35" s="198">
        <f>O35+'30 družstiev Preteky č. 1'!O35</f>
        <v>81</v>
      </c>
      <c r="U35" s="200">
        <f>P35+'30 družstiev Preteky č. 1'!P35</f>
        <v>43715</v>
      </c>
      <c r="V35" s="202">
        <f>AZ21</f>
        <v>22</v>
      </c>
      <c r="Y35" s="12">
        <f>O63</f>
        <v>112</v>
      </c>
      <c r="Z35" s="13">
        <f>P63</f>
        <v>-4</v>
      </c>
      <c r="AA35" s="8">
        <f t="shared" si="0"/>
        <v>26</v>
      </c>
      <c r="AB35" s="8">
        <f t="shared" si="1"/>
        <v>26</v>
      </c>
      <c r="AC35" s="8">
        <f t="shared" si="2"/>
        <v>26.000260000000001</v>
      </c>
      <c r="AD35" s="24">
        <f t="shared" si="3"/>
        <v>26</v>
      </c>
      <c r="AE35" s="17">
        <f>D64</f>
        <v>-1</v>
      </c>
      <c r="AF35" s="18">
        <f t="shared" si="4"/>
        <v>26</v>
      </c>
      <c r="AG35" s="8">
        <f t="shared" si="5"/>
        <v>5</v>
      </c>
      <c r="AH35" s="22">
        <f t="shared" si="6"/>
        <v>28</v>
      </c>
      <c r="AI35" s="17">
        <f>G64</f>
        <v>-1</v>
      </c>
      <c r="AJ35">
        <f t="shared" si="7"/>
        <v>26</v>
      </c>
      <c r="AK35" s="8">
        <f t="shared" si="8"/>
        <v>5</v>
      </c>
      <c r="AL35" s="22">
        <f t="shared" si="9"/>
        <v>28</v>
      </c>
      <c r="AM35" s="17">
        <f>J64</f>
        <v>-1</v>
      </c>
      <c r="AN35" s="18">
        <f t="shared" si="10"/>
        <v>26</v>
      </c>
      <c r="AO35" s="8">
        <f t="shared" si="11"/>
        <v>5</v>
      </c>
      <c r="AP35" s="22">
        <f t="shared" si="12"/>
        <v>28</v>
      </c>
      <c r="AQ35" s="17">
        <f>M64</f>
        <v>-1</v>
      </c>
      <c r="AR35" s="18">
        <f>IF(M34="d",MAX($A$5:$A$64) +1,RANK(AQ35,$AQ$6:$AQ$35,0))</f>
        <v>26</v>
      </c>
      <c r="AS35" s="8">
        <f>COUNTIF($AR$6:$AR$35,AR35)</f>
        <v>5</v>
      </c>
      <c r="AT35" s="22">
        <f>IF(AS35 &gt; 1,IF(MOD(AS35,2) = 0,((AR35*2+AS35-1)/2),(AR35*2+AS35-1)/2),IF(AS35=1,AR35,(AR35*2+AS35-1)/2))</f>
        <v>28</v>
      </c>
      <c r="AU35" s="11">
        <f>T63</f>
        <v>224</v>
      </c>
      <c r="AV35" s="11">
        <f>U63</f>
        <v>-8</v>
      </c>
      <c r="AW35">
        <f>RANK(AU35,$AU$6:$AU$35,1)</f>
        <v>26</v>
      </c>
      <c r="AX35">
        <f t="shared" si="17"/>
        <v>26</v>
      </c>
      <c r="AY35">
        <f t="shared" si="18"/>
        <v>26.000260000000001</v>
      </c>
      <c r="AZ35">
        <f t="shared" si="19"/>
        <v>26</v>
      </c>
    </row>
    <row r="36" spans="1:52" ht="15.95" customHeight="1" thickBot="1" x14ac:dyDescent="0.25">
      <c r="A36" s="173"/>
      <c r="B36" s="161"/>
      <c r="C36" s="27">
        <v>11</v>
      </c>
      <c r="D36" s="28">
        <v>5620</v>
      </c>
      <c r="E36" s="32">
        <v>13</v>
      </c>
      <c r="F36" s="27">
        <v>25</v>
      </c>
      <c r="G36" s="28">
        <v>5400</v>
      </c>
      <c r="H36" s="32">
        <v>13</v>
      </c>
      <c r="I36" s="27">
        <v>17</v>
      </c>
      <c r="J36" s="28">
        <v>8590</v>
      </c>
      <c r="K36" s="32">
        <v>2</v>
      </c>
      <c r="L36" s="27">
        <v>9</v>
      </c>
      <c r="M36" s="28">
        <v>2535</v>
      </c>
      <c r="N36" s="32">
        <v>13</v>
      </c>
      <c r="O36" s="185"/>
      <c r="P36" s="187"/>
      <c r="Q36" s="205"/>
      <c r="T36" s="199"/>
      <c r="U36" s="201"/>
      <c r="V36" s="203"/>
      <c r="AF36" s="10"/>
    </row>
    <row r="37" spans="1:52" ht="15.95" customHeight="1" x14ac:dyDescent="0.25">
      <c r="A37" s="172">
        <v>17</v>
      </c>
      <c r="B37" s="160" t="str">
        <f>'Zoznam tímov a pretekárov'!A35</f>
        <v>Šurany Colmic</v>
      </c>
      <c r="C37" s="158" t="s">
        <v>249</v>
      </c>
      <c r="D37" s="159"/>
      <c r="E37" s="78"/>
      <c r="F37" s="158" t="s">
        <v>248</v>
      </c>
      <c r="G37" s="159"/>
      <c r="H37" s="78"/>
      <c r="I37" s="158" t="s">
        <v>247</v>
      </c>
      <c r="J37" s="159"/>
      <c r="K37" s="78"/>
      <c r="L37" s="158" t="s">
        <v>246</v>
      </c>
      <c r="M37" s="159"/>
      <c r="N37" s="78"/>
      <c r="O37" s="184">
        <f t="shared" si="25"/>
        <v>24</v>
      </c>
      <c r="P37" s="186">
        <f t="shared" si="26"/>
        <v>39360</v>
      </c>
      <c r="Q37" s="204">
        <f>AD22</f>
        <v>11</v>
      </c>
      <c r="R37" s="86"/>
      <c r="S37" s="86"/>
      <c r="T37" s="198">
        <f>O37+'30 družstiev Preteky č. 1'!O37</f>
        <v>60</v>
      </c>
      <c r="U37" s="200">
        <f>P37+'30 družstiev Preteky č. 1'!P37</f>
        <v>67430</v>
      </c>
      <c r="V37" s="202">
        <f>AZ22</f>
        <v>14</v>
      </c>
    </row>
    <row r="38" spans="1:52" ht="15.75" customHeight="1" thickBot="1" x14ac:dyDescent="0.25">
      <c r="A38" s="173"/>
      <c r="B38" s="161"/>
      <c r="C38" s="27">
        <v>10</v>
      </c>
      <c r="D38" s="28">
        <v>8140</v>
      </c>
      <c r="E38" s="32">
        <v>8</v>
      </c>
      <c r="F38" s="27">
        <v>19</v>
      </c>
      <c r="G38" s="28">
        <v>8260</v>
      </c>
      <c r="H38" s="32">
        <v>9</v>
      </c>
      <c r="I38" s="27">
        <v>1</v>
      </c>
      <c r="J38" s="28">
        <v>10120</v>
      </c>
      <c r="K38" s="32">
        <v>3</v>
      </c>
      <c r="L38" s="27">
        <v>20</v>
      </c>
      <c r="M38" s="28">
        <v>12840</v>
      </c>
      <c r="N38" s="32">
        <f>IF(ISBLANK(M38),0,IF(ISBLANK(L37),0,IF(N37 = "D",MAX($A$5:$A$64) + 1,AT22)))</f>
        <v>4</v>
      </c>
      <c r="O38" s="185"/>
      <c r="P38" s="187"/>
      <c r="Q38" s="205"/>
      <c r="T38" s="199"/>
      <c r="U38" s="201"/>
      <c r="V38" s="203"/>
    </row>
    <row r="39" spans="1:52" ht="15" customHeight="1" x14ac:dyDescent="0.2">
      <c r="A39" s="172">
        <v>18</v>
      </c>
      <c r="B39" s="160" t="str">
        <f>'Zoznam tímov a pretekárov'!A37</f>
        <v>Komárno -Tubertini</v>
      </c>
      <c r="C39" s="158" t="s">
        <v>198</v>
      </c>
      <c r="D39" s="159"/>
      <c r="E39" s="78"/>
      <c r="F39" s="158" t="s">
        <v>199</v>
      </c>
      <c r="G39" s="159"/>
      <c r="H39" s="78"/>
      <c r="I39" s="158" t="s">
        <v>200</v>
      </c>
      <c r="J39" s="159"/>
      <c r="K39" s="78"/>
      <c r="L39" s="158" t="s">
        <v>238</v>
      </c>
      <c r="M39" s="159"/>
      <c r="N39" s="78"/>
      <c r="O39" s="184">
        <f t="shared" si="25"/>
        <v>22</v>
      </c>
      <c r="P39" s="186">
        <f t="shared" si="26"/>
        <v>42460</v>
      </c>
      <c r="Q39" s="204">
        <f>AD23</f>
        <v>9</v>
      </c>
      <c r="T39" s="198">
        <f>O39+'30 družstiev Preteky č. 1'!O39</f>
        <v>42</v>
      </c>
      <c r="U39" s="200">
        <f>P39+'30 družstiev Preteky č. 1'!P39</f>
        <v>91380</v>
      </c>
      <c r="V39" s="202">
        <f>AZ23</f>
        <v>10</v>
      </c>
    </row>
    <row r="40" spans="1:52" ht="15.75" customHeight="1" thickBot="1" x14ac:dyDescent="0.25">
      <c r="A40" s="173"/>
      <c r="B40" s="161"/>
      <c r="C40" s="27">
        <v>6</v>
      </c>
      <c r="D40" s="28">
        <v>7920</v>
      </c>
      <c r="E40" s="32">
        <v>9</v>
      </c>
      <c r="F40" s="27">
        <v>23</v>
      </c>
      <c r="G40" s="28">
        <v>10040</v>
      </c>
      <c r="H40" s="32">
        <v>8</v>
      </c>
      <c r="I40" s="27">
        <v>11</v>
      </c>
      <c r="J40" s="28">
        <v>10220</v>
      </c>
      <c r="K40" s="32">
        <v>2</v>
      </c>
      <c r="L40" s="27">
        <v>25</v>
      </c>
      <c r="M40" s="28">
        <v>14280</v>
      </c>
      <c r="N40" s="32">
        <f>IF(ISBLANK(M40),0,IF(ISBLANK(L39),0,IF(N39 = "D",MAX($A$5:$A$64) + 1,AT23)))</f>
        <v>3</v>
      </c>
      <c r="O40" s="185"/>
      <c r="P40" s="187"/>
      <c r="Q40" s="205"/>
      <c r="T40" s="199"/>
      <c r="U40" s="201"/>
      <c r="V40" s="203"/>
    </row>
    <row r="41" spans="1:52" ht="15.75" customHeight="1" thickBot="1" x14ac:dyDescent="0.25">
      <c r="A41" s="172">
        <v>19</v>
      </c>
      <c r="B41" s="160" t="str">
        <f>'Zoznam tímov a pretekárov'!A39</f>
        <v xml:space="preserve">Považská Bystrica A  Browning </v>
      </c>
      <c r="C41" s="158" t="s">
        <v>203</v>
      </c>
      <c r="D41" s="159"/>
      <c r="E41" s="78"/>
      <c r="F41" s="158" t="s">
        <v>323</v>
      </c>
      <c r="G41" s="159"/>
      <c r="H41" s="78"/>
      <c r="I41" s="158" t="s">
        <v>239</v>
      </c>
      <c r="J41" s="159"/>
      <c r="K41" s="78"/>
      <c r="L41" s="158" t="s">
        <v>326</v>
      </c>
      <c r="M41" s="159"/>
      <c r="N41" s="78"/>
      <c r="O41" s="184">
        <f t="shared" si="25"/>
        <v>13</v>
      </c>
      <c r="P41" s="186">
        <f t="shared" si="26"/>
        <v>49480</v>
      </c>
      <c r="Q41" s="204">
        <f>AD24</f>
        <v>2</v>
      </c>
      <c r="T41" s="198">
        <f>O41+'30 družstiev Preteky č. 1'!O41</f>
        <v>37</v>
      </c>
      <c r="U41" s="200">
        <f>P41+'30 družstiev Preteky č. 1'!P41</f>
        <v>92550</v>
      </c>
      <c r="V41" s="202">
        <f>AZ24</f>
        <v>5</v>
      </c>
      <c r="AP41" s="21" t="s">
        <v>26</v>
      </c>
      <c r="AQ41" s="9" t="str">
        <f>IF(C5 = "D","0"," ")</f>
        <v xml:space="preserve"> </v>
      </c>
    </row>
    <row r="42" spans="1:52" ht="15.75" customHeight="1" thickBot="1" x14ac:dyDescent="0.25">
      <c r="A42" s="173"/>
      <c r="B42" s="161"/>
      <c r="C42" s="27">
        <v>25</v>
      </c>
      <c r="D42" s="28">
        <v>15920</v>
      </c>
      <c r="E42" s="32">
        <f>IF(ISBLANK(D42),0,IF(ISBLANK(C41),0,IF(E41 = "D",MAX($A$5:$A$64) + 1,AH24)))</f>
        <v>1</v>
      </c>
      <c r="F42" s="27">
        <v>4</v>
      </c>
      <c r="G42" s="28">
        <v>16550</v>
      </c>
      <c r="H42" s="32">
        <f>IF(ISBLANK(G42),0,IF(ISBLANK(F41),0,IF(H41 = "D",MAX($A$5:$A$64) + 1,AL24)))</f>
        <v>4</v>
      </c>
      <c r="I42" s="27">
        <v>16</v>
      </c>
      <c r="J42" s="28">
        <v>11800</v>
      </c>
      <c r="K42" s="32">
        <f>IF(ISBLANK(J42),0,IF(ISBLANK(I41),0,IF(K41 = "D",MAX($A$5:$A$64) + 1,AP24)))</f>
        <v>1</v>
      </c>
      <c r="L42" s="27">
        <v>4</v>
      </c>
      <c r="M42" s="28">
        <v>5210</v>
      </c>
      <c r="N42" s="32">
        <v>7</v>
      </c>
      <c r="O42" s="185"/>
      <c r="P42" s="187"/>
      <c r="Q42" s="205"/>
      <c r="T42" s="199"/>
      <c r="U42" s="201"/>
      <c r="V42" s="203"/>
      <c r="AP42" s="21" t="s">
        <v>27</v>
      </c>
    </row>
    <row r="43" spans="1:52" ht="15" customHeight="1" x14ac:dyDescent="0.2">
      <c r="A43" s="172">
        <v>20</v>
      </c>
      <c r="B43" s="160" t="str">
        <f>'Zoznam tímov a pretekárov'!A41</f>
        <v>Bratislava V. - Abramis A</v>
      </c>
      <c r="C43" s="158" t="s">
        <v>207</v>
      </c>
      <c r="D43" s="159"/>
      <c r="E43" s="78"/>
      <c r="F43" s="158" t="s">
        <v>205</v>
      </c>
      <c r="G43" s="159"/>
      <c r="H43" s="78"/>
      <c r="I43" s="158" t="s">
        <v>204</v>
      </c>
      <c r="J43" s="159"/>
      <c r="K43" s="78"/>
      <c r="L43" s="158" t="s">
        <v>206</v>
      </c>
      <c r="M43" s="159"/>
      <c r="N43" s="78"/>
      <c r="O43" s="184">
        <f t="shared" si="25"/>
        <v>36</v>
      </c>
      <c r="P43" s="186">
        <f t="shared" si="26"/>
        <v>26260</v>
      </c>
      <c r="Q43" s="204">
        <f>AD25</f>
        <v>18</v>
      </c>
      <c r="T43" s="198">
        <f>O43+'30 družstiev Preteky č. 1'!O43</f>
        <v>71</v>
      </c>
      <c r="U43" s="200">
        <f>P43+'30 družstiev Preteky č. 1'!P43</f>
        <v>59670</v>
      </c>
      <c r="V43" s="202">
        <f>AZ25</f>
        <v>19</v>
      </c>
    </row>
    <row r="44" spans="1:52" ht="15.75" customHeight="1" thickBot="1" x14ac:dyDescent="0.25">
      <c r="A44" s="173"/>
      <c r="B44" s="161"/>
      <c r="C44" s="27">
        <v>20</v>
      </c>
      <c r="D44" s="28">
        <v>8840</v>
      </c>
      <c r="E44" s="32">
        <v>10</v>
      </c>
      <c r="F44" s="27">
        <v>2</v>
      </c>
      <c r="G44" s="28">
        <v>4450</v>
      </c>
      <c r="H44" s="32">
        <v>13</v>
      </c>
      <c r="I44" s="27">
        <v>20</v>
      </c>
      <c r="J44" s="28">
        <v>6660</v>
      </c>
      <c r="K44" s="32">
        <v>4</v>
      </c>
      <c r="L44" s="27">
        <v>23</v>
      </c>
      <c r="M44" s="28">
        <v>6310</v>
      </c>
      <c r="N44" s="32">
        <v>9</v>
      </c>
      <c r="O44" s="185"/>
      <c r="P44" s="187"/>
      <c r="Q44" s="205"/>
      <c r="T44" s="199"/>
      <c r="U44" s="201"/>
      <c r="V44" s="203"/>
    </row>
    <row r="45" spans="1:52" ht="15" customHeight="1" x14ac:dyDescent="0.2">
      <c r="A45" s="172">
        <v>21</v>
      </c>
      <c r="B45" s="160" t="str">
        <f>'Zoznam tímov a pretekárov'!A43</f>
        <v>Bratislava V. - Abramis B</v>
      </c>
      <c r="C45" s="158" t="s">
        <v>208</v>
      </c>
      <c r="D45" s="159"/>
      <c r="E45" s="78"/>
      <c r="F45" s="158" t="s">
        <v>324</v>
      </c>
      <c r="G45" s="159"/>
      <c r="H45" s="78"/>
      <c r="I45" s="158" t="s">
        <v>240</v>
      </c>
      <c r="J45" s="159"/>
      <c r="K45" s="78"/>
      <c r="L45" s="158" t="s">
        <v>209</v>
      </c>
      <c r="M45" s="159"/>
      <c r="N45" s="78"/>
      <c r="O45" s="184">
        <f t="shared" si="25"/>
        <v>26</v>
      </c>
      <c r="P45" s="186">
        <f t="shared" si="26"/>
        <v>41295</v>
      </c>
      <c r="Q45" s="204">
        <f>AD26</f>
        <v>12</v>
      </c>
      <c r="T45" s="198">
        <f>O45+'30 družstiev Preteky č. 1'!O45</f>
        <v>43</v>
      </c>
      <c r="U45" s="200">
        <f>P45+'30 družstiev Preteky č. 1'!P45</f>
        <v>96295</v>
      </c>
      <c r="V45" s="202">
        <f>AZ26</f>
        <v>11</v>
      </c>
    </row>
    <row r="46" spans="1:52" ht="15.75" customHeight="1" thickBot="1" x14ac:dyDescent="0.25">
      <c r="A46" s="173"/>
      <c r="B46" s="161"/>
      <c r="C46" s="27">
        <v>23</v>
      </c>
      <c r="D46" s="28">
        <v>15620</v>
      </c>
      <c r="E46" s="32">
        <v>2</v>
      </c>
      <c r="F46" s="27">
        <v>17</v>
      </c>
      <c r="G46" s="28">
        <v>6590</v>
      </c>
      <c r="H46" s="32">
        <v>11</v>
      </c>
      <c r="I46" s="27">
        <v>8</v>
      </c>
      <c r="J46" s="28">
        <v>9520</v>
      </c>
      <c r="K46" s="32">
        <v>7</v>
      </c>
      <c r="L46" s="27">
        <v>18</v>
      </c>
      <c r="M46" s="28">
        <v>9565</v>
      </c>
      <c r="N46" s="32">
        <v>6</v>
      </c>
      <c r="O46" s="185"/>
      <c r="P46" s="187"/>
      <c r="Q46" s="205"/>
      <c r="T46" s="199"/>
      <c r="U46" s="201"/>
      <c r="V46" s="203"/>
    </row>
    <row r="47" spans="1:52" ht="15" customHeight="1" x14ac:dyDescent="0.2">
      <c r="A47" s="172">
        <v>22</v>
      </c>
      <c r="B47" s="160" t="str">
        <f>'Zoznam tímov a pretekárov'!A45</f>
        <v>Piešťany - Energofish</v>
      </c>
      <c r="C47" s="158" t="s">
        <v>306</v>
      </c>
      <c r="D47" s="159"/>
      <c r="E47" s="78"/>
      <c r="F47" s="158" t="s">
        <v>211</v>
      </c>
      <c r="G47" s="159"/>
      <c r="H47" s="78"/>
      <c r="I47" s="158" t="s">
        <v>212</v>
      </c>
      <c r="J47" s="159"/>
      <c r="K47" s="78"/>
      <c r="L47" s="158" t="s">
        <v>305</v>
      </c>
      <c r="M47" s="159"/>
      <c r="N47" s="78"/>
      <c r="O47" s="184">
        <f t="shared" si="25"/>
        <v>36</v>
      </c>
      <c r="P47" s="186">
        <f t="shared" si="26"/>
        <v>30900</v>
      </c>
      <c r="Q47" s="204">
        <f>AD27</f>
        <v>17</v>
      </c>
      <c r="T47" s="198">
        <f>O47+'30 družstiev Preteky č. 1'!O47</f>
        <v>83</v>
      </c>
      <c r="U47" s="200">
        <f>P47+'30 družstiev Preteky č. 1'!P47</f>
        <v>51100</v>
      </c>
      <c r="V47" s="202">
        <f>AZ27</f>
        <v>23</v>
      </c>
    </row>
    <row r="48" spans="1:52" ht="15.75" customHeight="1" thickBot="1" x14ac:dyDescent="0.25">
      <c r="A48" s="173"/>
      <c r="B48" s="161"/>
      <c r="C48" s="27">
        <v>17</v>
      </c>
      <c r="D48" s="28">
        <v>10180</v>
      </c>
      <c r="E48" s="32">
        <v>9</v>
      </c>
      <c r="F48" s="27">
        <v>22</v>
      </c>
      <c r="G48" s="28">
        <v>6280</v>
      </c>
      <c r="H48" s="32">
        <v>12</v>
      </c>
      <c r="I48" s="27">
        <v>12</v>
      </c>
      <c r="J48" s="28">
        <v>6170</v>
      </c>
      <c r="K48" s="32">
        <v>11</v>
      </c>
      <c r="L48" s="27">
        <v>7</v>
      </c>
      <c r="M48" s="28">
        <v>8270</v>
      </c>
      <c r="N48" s="32">
        <v>4</v>
      </c>
      <c r="O48" s="185"/>
      <c r="P48" s="187"/>
      <c r="Q48" s="205"/>
      <c r="T48" s="199"/>
      <c r="U48" s="201"/>
      <c r="V48" s="203"/>
    </row>
    <row r="49" spans="1:22" ht="15" customHeight="1" x14ac:dyDescent="0.2">
      <c r="A49" s="172">
        <v>23</v>
      </c>
      <c r="B49" s="160" t="str">
        <f>'Zoznam tímov a pretekárov'!A47</f>
        <v>Dunajská Streda  Szenzal</v>
      </c>
      <c r="C49" s="158" t="s">
        <v>307</v>
      </c>
      <c r="D49" s="159"/>
      <c r="E49" s="78"/>
      <c r="F49" s="158" t="s">
        <v>217</v>
      </c>
      <c r="G49" s="159"/>
      <c r="H49" s="78"/>
      <c r="I49" s="158" t="s">
        <v>242</v>
      </c>
      <c r="J49" s="159"/>
      <c r="K49" s="78"/>
      <c r="L49" s="158" t="s">
        <v>216</v>
      </c>
      <c r="M49" s="159"/>
      <c r="N49" s="78"/>
      <c r="O49" s="184">
        <f t="shared" si="25"/>
        <v>37</v>
      </c>
      <c r="P49" s="186">
        <f t="shared" si="26"/>
        <v>28505</v>
      </c>
      <c r="Q49" s="204">
        <f>AD28</f>
        <v>20</v>
      </c>
      <c r="T49" s="198">
        <f>O49+'30 družstiev Preteky č. 1'!O49</f>
        <v>66</v>
      </c>
      <c r="U49" s="200">
        <f>P49+'30 družstiev Preteky č. 1'!P49</f>
        <v>66165</v>
      </c>
      <c r="V49" s="202">
        <f>AZ28</f>
        <v>17</v>
      </c>
    </row>
    <row r="50" spans="1:22" ht="15.75" customHeight="1" thickBot="1" x14ac:dyDescent="0.25">
      <c r="A50" s="173"/>
      <c r="B50" s="161"/>
      <c r="C50" s="27">
        <v>3</v>
      </c>
      <c r="D50" s="28">
        <v>7580</v>
      </c>
      <c r="E50" s="32">
        <v>10</v>
      </c>
      <c r="F50" s="27">
        <v>18</v>
      </c>
      <c r="G50" s="28">
        <v>11740</v>
      </c>
      <c r="H50" s="32">
        <v>6</v>
      </c>
      <c r="I50" s="27">
        <v>21</v>
      </c>
      <c r="J50" s="28">
        <v>4880</v>
      </c>
      <c r="K50" s="32">
        <v>11</v>
      </c>
      <c r="L50" s="27">
        <v>3</v>
      </c>
      <c r="M50" s="28">
        <v>4305</v>
      </c>
      <c r="N50" s="32">
        <v>10</v>
      </c>
      <c r="O50" s="185"/>
      <c r="P50" s="187"/>
      <c r="Q50" s="205"/>
      <c r="T50" s="199"/>
      <c r="U50" s="201"/>
      <c r="V50" s="203"/>
    </row>
    <row r="51" spans="1:22" ht="15" customHeight="1" x14ac:dyDescent="0.2">
      <c r="A51" s="172">
        <v>24</v>
      </c>
      <c r="B51" s="227" t="str">
        <f>'Zoznam tímov a pretekárov'!A49</f>
        <v>Dunajská Lužná MVDE</v>
      </c>
      <c r="C51" s="158" t="s">
        <v>244</v>
      </c>
      <c r="D51" s="159"/>
      <c r="E51" s="78"/>
      <c r="F51" s="158" t="s">
        <v>218</v>
      </c>
      <c r="G51" s="159"/>
      <c r="H51" s="78"/>
      <c r="I51" s="158" t="s">
        <v>220</v>
      </c>
      <c r="J51" s="159"/>
      <c r="K51" s="78"/>
      <c r="L51" s="158" t="s">
        <v>221</v>
      </c>
      <c r="M51" s="159"/>
      <c r="N51" s="78"/>
      <c r="O51" s="184">
        <f t="shared" si="25"/>
        <v>10</v>
      </c>
      <c r="P51" s="186">
        <f t="shared" si="26"/>
        <v>54800</v>
      </c>
      <c r="Q51" s="204">
        <f>AD29</f>
        <v>1</v>
      </c>
      <c r="T51" s="198">
        <f>O51+'30 družstiev Preteky č. 1'!O51</f>
        <v>29</v>
      </c>
      <c r="U51" s="200">
        <f>P51+'30 družstiev Preteky č. 1'!P51</f>
        <v>110740</v>
      </c>
      <c r="V51" s="202">
        <f>AZ29</f>
        <v>2</v>
      </c>
    </row>
    <row r="52" spans="1:22" ht="15.75" customHeight="1" thickBot="1" x14ac:dyDescent="0.25">
      <c r="A52" s="173"/>
      <c r="B52" s="228"/>
      <c r="C52" s="27">
        <v>8</v>
      </c>
      <c r="D52" s="28">
        <v>15500</v>
      </c>
      <c r="E52" s="32">
        <v>2</v>
      </c>
      <c r="F52" s="27">
        <v>16</v>
      </c>
      <c r="G52" s="28">
        <v>13740</v>
      </c>
      <c r="H52" s="32">
        <v>2</v>
      </c>
      <c r="I52" s="27">
        <v>14</v>
      </c>
      <c r="J52" s="28">
        <v>6030</v>
      </c>
      <c r="K52" s="32">
        <v>5</v>
      </c>
      <c r="L52" s="27">
        <v>19</v>
      </c>
      <c r="M52" s="28">
        <v>19530</v>
      </c>
      <c r="N52" s="32">
        <f>IF(ISBLANK(M52),0,IF(ISBLANK(L51),0,IF(N51 = "D",MAX($A$5:$A$64) + 1,AT29)))</f>
        <v>1</v>
      </c>
      <c r="O52" s="185"/>
      <c r="P52" s="187"/>
      <c r="Q52" s="205"/>
      <c r="T52" s="199"/>
      <c r="U52" s="201"/>
      <c r="V52" s="203"/>
    </row>
    <row r="53" spans="1:22" ht="15" customHeight="1" x14ac:dyDescent="0.2">
      <c r="A53" s="172">
        <v>25</v>
      </c>
      <c r="B53" s="227" t="str">
        <f>'Zoznam tímov a pretekárov'!A51</f>
        <v>Štúrovo B.</v>
      </c>
      <c r="C53" s="164" t="s">
        <v>261</v>
      </c>
      <c r="D53" s="197"/>
      <c r="E53" s="78"/>
      <c r="F53" s="158" t="s">
        <v>257</v>
      </c>
      <c r="G53" s="159"/>
      <c r="H53" s="78"/>
      <c r="I53" s="158" t="s">
        <v>260</v>
      </c>
      <c r="J53" s="159"/>
      <c r="K53" s="78"/>
      <c r="L53" s="158" t="s">
        <v>258</v>
      </c>
      <c r="M53" s="159"/>
      <c r="N53" s="78"/>
      <c r="O53" s="184">
        <f t="shared" si="25"/>
        <v>32</v>
      </c>
      <c r="P53" s="186">
        <f t="shared" si="26"/>
        <v>31760</v>
      </c>
      <c r="Q53" s="204">
        <f>AD30</f>
        <v>16</v>
      </c>
      <c r="T53" s="198">
        <f>O53+'30 družstiev Preteky č. 1'!O53</f>
        <v>56</v>
      </c>
      <c r="U53" s="200">
        <f>P53+'30 družstiev Preteky č. 1'!P53</f>
        <v>75700</v>
      </c>
      <c r="V53" s="202">
        <f>AZ30</f>
        <v>12</v>
      </c>
    </row>
    <row r="54" spans="1:22" ht="15.75" customHeight="1" thickBot="1" x14ac:dyDescent="0.25">
      <c r="A54" s="173"/>
      <c r="B54" s="228"/>
      <c r="C54" s="27">
        <v>22</v>
      </c>
      <c r="D54" s="28">
        <v>8100</v>
      </c>
      <c r="E54" s="32">
        <v>11</v>
      </c>
      <c r="F54" s="27">
        <v>12</v>
      </c>
      <c r="G54" s="28">
        <v>12390</v>
      </c>
      <c r="H54" s="32">
        <v>5</v>
      </c>
      <c r="I54" s="27">
        <v>19</v>
      </c>
      <c r="J54" s="28">
        <v>5060</v>
      </c>
      <c r="K54" s="32">
        <v>10</v>
      </c>
      <c r="L54" s="27">
        <v>6</v>
      </c>
      <c r="M54" s="28">
        <v>6210</v>
      </c>
      <c r="N54" s="32">
        <v>6</v>
      </c>
      <c r="O54" s="185"/>
      <c r="P54" s="187"/>
      <c r="Q54" s="205"/>
      <c r="T54" s="199"/>
      <c r="U54" s="201"/>
      <c r="V54" s="203"/>
    </row>
    <row r="55" spans="1:22" ht="15" hidden="1" customHeight="1" x14ac:dyDescent="0.2">
      <c r="A55" s="172">
        <v>26</v>
      </c>
      <c r="B55" s="227"/>
      <c r="C55" s="158" t="s">
        <v>280</v>
      </c>
      <c r="D55" s="159"/>
      <c r="E55" s="78"/>
      <c r="F55" s="158" t="s">
        <v>281</v>
      </c>
      <c r="G55" s="159"/>
      <c r="H55" s="78"/>
      <c r="I55" s="158" t="s">
        <v>43</v>
      </c>
      <c r="J55" s="159"/>
      <c r="K55" s="78"/>
      <c r="L55" s="158" t="s">
        <v>41</v>
      </c>
      <c r="M55" s="159"/>
      <c r="N55" s="78"/>
      <c r="O55" s="184">
        <f t="shared" si="25"/>
        <v>112</v>
      </c>
      <c r="P55" s="186">
        <f t="shared" si="26"/>
        <v>-4</v>
      </c>
      <c r="Q55" s="204">
        <f>AD31</f>
        <v>26</v>
      </c>
      <c r="T55" s="198">
        <f>O55+'30 družstiev Preteky č. 1'!O55</f>
        <v>224</v>
      </c>
      <c r="U55" s="200">
        <f>P55+'30 družstiev Preteky č. 1'!P55</f>
        <v>-8</v>
      </c>
      <c r="V55" s="202">
        <f>AZ31</f>
        <v>26</v>
      </c>
    </row>
    <row r="56" spans="1:22" ht="15.75" hidden="1" customHeight="1" thickBot="1" x14ac:dyDescent="0.25">
      <c r="A56" s="173"/>
      <c r="B56" s="228"/>
      <c r="C56" s="27">
        <v>26</v>
      </c>
      <c r="D56" s="28">
        <v>-1</v>
      </c>
      <c r="E56" s="32">
        <f>IF(ISBLANK(D56),0,IF(ISBLANK(C55),0,IF(E55 = "D",MAX($A$5:$A$64) + 1,AH31)))</f>
        <v>28</v>
      </c>
      <c r="F56" s="27">
        <v>26</v>
      </c>
      <c r="G56" s="28">
        <v>-1</v>
      </c>
      <c r="H56" s="32">
        <f>IF(ISBLANK(G56),0,IF(ISBLANK(F55),0,IF(H55 = "D",MAX($A$5:$A$64) + 1,AL31)))</f>
        <v>28</v>
      </c>
      <c r="I56" s="27">
        <v>26</v>
      </c>
      <c r="J56" s="28">
        <v>-1</v>
      </c>
      <c r="K56" s="32">
        <f>IF(ISBLANK(J56),0,IF(ISBLANK(I55),0,IF(K55 = "D",MAX($A$5:$A$64) + 1,AP31)))</f>
        <v>28</v>
      </c>
      <c r="L56" s="27">
        <v>26</v>
      </c>
      <c r="M56" s="28">
        <v>-1</v>
      </c>
      <c r="N56" s="32">
        <f>IF(ISBLANK(M56),0,IF(ISBLANK(L55),0,IF(N55 = "D",MAX($A$5:$A$64) + 1,AT31)))</f>
        <v>28</v>
      </c>
      <c r="O56" s="185"/>
      <c r="P56" s="187"/>
      <c r="Q56" s="205"/>
      <c r="T56" s="199"/>
      <c r="U56" s="201"/>
      <c r="V56" s="203"/>
    </row>
    <row r="57" spans="1:22" ht="15" hidden="1" customHeight="1" x14ac:dyDescent="0.2">
      <c r="A57" s="172">
        <v>27</v>
      </c>
      <c r="B57" s="227"/>
      <c r="C57" s="158" t="s">
        <v>282</v>
      </c>
      <c r="D57" s="159"/>
      <c r="E57" s="78"/>
      <c r="F57" s="158" t="s">
        <v>285</v>
      </c>
      <c r="G57" s="159"/>
      <c r="H57" s="78"/>
      <c r="I57" s="158" t="s">
        <v>283</v>
      </c>
      <c r="J57" s="159"/>
      <c r="K57" s="78"/>
      <c r="L57" s="158" t="s">
        <v>284</v>
      </c>
      <c r="M57" s="159"/>
      <c r="N57" s="78"/>
      <c r="O57" s="184">
        <f t="shared" si="25"/>
        <v>112</v>
      </c>
      <c r="P57" s="186">
        <f t="shared" si="26"/>
        <v>-4</v>
      </c>
      <c r="Q57" s="204">
        <f>AD32</f>
        <v>26</v>
      </c>
      <c r="T57" s="198">
        <f>O57+'30 družstiev Preteky č. 1'!O57</f>
        <v>224</v>
      </c>
      <c r="U57" s="200">
        <f>P57+'30 družstiev Preteky č. 1'!P57</f>
        <v>-8</v>
      </c>
      <c r="V57" s="202">
        <f>AZ32</f>
        <v>26</v>
      </c>
    </row>
    <row r="58" spans="1:22" ht="15.75" hidden="1" customHeight="1" thickBot="1" x14ac:dyDescent="0.25">
      <c r="A58" s="173"/>
      <c r="B58" s="228"/>
      <c r="C58" s="27">
        <v>27</v>
      </c>
      <c r="D58" s="28">
        <v>-1</v>
      </c>
      <c r="E58" s="32">
        <f>IF(ISBLANK(D58),0,IF(ISBLANK(C57),0,IF(E57 = "D",MAX($A$5:$A$64) + 1,AH32)))</f>
        <v>28</v>
      </c>
      <c r="F58" s="27">
        <v>27</v>
      </c>
      <c r="G58" s="28">
        <v>-1</v>
      </c>
      <c r="H58" s="32">
        <f>IF(ISBLANK(G58),0,IF(ISBLANK(F57),0,IF(H57 = "D",MAX($A$5:$A$64) + 1,AL32)))</f>
        <v>28</v>
      </c>
      <c r="I58" s="27">
        <v>27</v>
      </c>
      <c r="J58" s="28">
        <v>-1</v>
      </c>
      <c r="K58" s="32">
        <f>IF(ISBLANK(J58),0,IF(ISBLANK(I57),0,IF(K57 = "D",MAX($A$5:$A$64) + 1,AP32)))</f>
        <v>28</v>
      </c>
      <c r="L58" s="27">
        <v>27</v>
      </c>
      <c r="M58" s="28">
        <v>-1</v>
      </c>
      <c r="N58" s="32">
        <f>IF(ISBLANK(M58),0,IF(ISBLANK(L57),0,IF(N57 = "D",MAX($A$5:$A$64) + 1,AT32)))</f>
        <v>28</v>
      </c>
      <c r="O58" s="185"/>
      <c r="P58" s="187"/>
      <c r="Q58" s="205"/>
      <c r="T58" s="199"/>
      <c r="U58" s="201"/>
      <c r="V58" s="203"/>
    </row>
    <row r="59" spans="1:22" ht="15" hidden="1" customHeight="1" x14ac:dyDescent="0.2">
      <c r="A59" s="172">
        <v>28</v>
      </c>
      <c r="B59" s="227"/>
      <c r="C59" s="158" t="s">
        <v>277</v>
      </c>
      <c r="D59" s="159"/>
      <c r="E59" s="78"/>
      <c r="F59" s="158" t="s">
        <v>286</v>
      </c>
      <c r="G59" s="159"/>
      <c r="H59" s="78"/>
      <c r="I59" s="158" t="s">
        <v>287</v>
      </c>
      <c r="J59" s="159"/>
      <c r="K59" s="78"/>
      <c r="L59" s="158" t="s">
        <v>288</v>
      </c>
      <c r="M59" s="159"/>
      <c r="N59" s="78"/>
      <c r="O59" s="184">
        <f t="shared" si="25"/>
        <v>112</v>
      </c>
      <c r="P59" s="186">
        <f t="shared" si="26"/>
        <v>-4</v>
      </c>
      <c r="Q59" s="204">
        <f>AD33</f>
        <v>26</v>
      </c>
      <c r="T59" s="198">
        <f>O59+'30 družstiev Preteky č. 1'!O59</f>
        <v>224</v>
      </c>
      <c r="U59" s="200">
        <f>P59+'30 družstiev Preteky č. 1'!P59</f>
        <v>-8</v>
      </c>
      <c r="V59" s="202">
        <f>AZ33</f>
        <v>26</v>
      </c>
    </row>
    <row r="60" spans="1:22" ht="15.75" hidden="1" customHeight="1" thickBot="1" x14ac:dyDescent="0.25">
      <c r="A60" s="173"/>
      <c r="B60" s="228"/>
      <c r="C60" s="27">
        <v>28</v>
      </c>
      <c r="D60" s="28">
        <v>-1</v>
      </c>
      <c r="E60" s="32">
        <f>IF(ISBLANK(D60),0,IF(ISBLANK(C59),0,IF(E59 = "D",MAX($A$5:$A$64) + 1,AH33)))</f>
        <v>28</v>
      </c>
      <c r="F60" s="27">
        <v>28</v>
      </c>
      <c r="G60" s="28">
        <v>-1</v>
      </c>
      <c r="H60" s="32">
        <f>IF(ISBLANK(G60),0,IF(ISBLANK(F59),0,IF(H59 = "D",MAX($A$5:$A$64) + 1,AL33)))</f>
        <v>28</v>
      </c>
      <c r="I60" s="27">
        <v>28</v>
      </c>
      <c r="J60" s="28">
        <v>-1</v>
      </c>
      <c r="K60" s="32">
        <f>IF(ISBLANK(J60),0,IF(ISBLANK(I59),0,IF(K59 = "D",MAX($A$5:$A$64) + 1,AP33)))</f>
        <v>28</v>
      </c>
      <c r="L60" s="27">
        <v>28</v>
      </c>
      <c r="M60" s="28">
        <v>-1</v>
      </c>
      <c r="N60" s="32">
        <f>IF(ISBLANK(M60),0,IF(ISBLANK(L59),0,IF(N59 = "D",MAX($A$5:$A$64) + 1,AT33)))</f>
        <v>28</v>
      </c>
      <c r="O60" s="185"/>
      <c r="P60" s="187"/>
      <c r="Q60" s="205"/>
      <c r="T60" s="199"/>
      <c r="U60" s="201"/>
      <c r="V60" s="203"/>
    </row>
    <row r="61" spans="1:22" ht="15" hidden="1" customHeight="1" x14ac:dyDescent="0.2">
      <c r="A61" s="172">
        <v>29</v>
      </c>
      <c r="B61" s="227"/>
      <c r="C61" s="158" t="s">
        <v>289</v>
      </c>
      <c r="D61" s="159"/>
      <c r="E61" s="78"/>
      <c r="F61" s="158" t="s">
        <v>290</v>
      </c>
      <c r="G61" s="159"/>
      <c r="H61" s="78"/>
      <c r="I61" s="158" t="s">
        <v>291</v>
      </c>
      <c r="J61" s="159"/>
      <c r="K61" s="78"/>
      <c r="L61" s="158" t="s">
        <v>292</v>
      </c>
      <c r="M61" s="159"/>
      <c r="N61" s="78"/>
      <c r="O61" s="184">
        <f t="shared" si="25"/>
        <v>112</v>
      </c>
      <c r="P61" s="186">
        <f t="shared" si="26"/>
        <v>-4</v>
      </c>
      <c r="Q61" s="204">
        <f>AD34</f>
        <v>26</v>
      </c>
      <c r="T61" s="198">
        <f>O61+'30 družstiev Preteky č. 1'!O61</f>
        <v>224</v>
      </c>
      <c r="U61" s="200">
        <f>P61+'30 družstiev Preteky č. 1'!P61</f>
        <v>-8</v>
      </c>
      <c r="V61" s="202">
        <f>AZ34</f>
        <v>26</v>
      </c>
    </row>
    <row r="62" spans="1:22" ht="15.75" hidden="1" customHeight="1" thickBot="1" x14ac:dyDescent="0.25">
      <c r="A62" s="173"/>
      <c r="B62" s="228"/>
      <c r="C62" s="27">
        <v>29</v>
      </c>
      <c r="D62" s="28">
        <v>-1</v>
      </c>
      <c r="E62" s="32">
        <f>IF(ISBLANK(D62),0,IF(ISBLANK(C61),0,IF(E61 = "D",MAX($A$5:$A$64) + 1,AH34)))</f>
        <v>28</v>
      </c>
      <c r="F62" s="27">
        <v>29</v>
      </c>
      <c r="G62" s="28">
        <v>-1</v>
      </c>
      <c r="H62" s="32">
        <f>IF(ISBLANK(G62),0,IF(ISBLANK(F61),0,IF(H61 = "D",MAX($A$5:$A$64) + 1,AL34)))</f>
        <v>28</v>
      </c>
      <c r="I62" s="27">
        <v>29</v>
      </c>
      <c r="J62" s="28">
        <v>-1</v>
      </c>
      <c r="K62" s="32">
        <f>IF(ISBLANK(J62),0,IF(ISBLANK(I61),0,IF(K61 = "D",MAX($A$5:$A$64) + 1,AP34)))</f>
        <v>28</v>
      </c>
      <c r="L62" s="27">
        <v>29</v>
      </c>
      <c r="M62" s="28">
        <v>-1</v>
      </c>
      <c r="N62" s="32">
        <f>IF(ISBLANK(M62),0,IF(ISBLANK(L61),0,IF(N61="D",MAX($A$5:$A$64)+1,AT34)))</f>
        <v>28</v>
      </c>
      <c r="O62" s="185"/>
      <c r="P62" s="187"/>
      <c r="Q62" s="205"/>
      <c r="T62" s="199"/>
      <c r="U62" s="201"/>
      <c r="V62" s="203"/>
    </row>
    <row r="63" spans="1:22" ht="15" hidden="1" customHeight="1" x14ac:dyDescent="0.2">
      <c r="A63" s="172">
        <v>30</v>
      </c>
      <c r="B63" s="227"/>
      <c r="C63" s="164" t="s">
        <v>293</v>
      </c>
      <c r="D63" s="197"/>
      <c r="E63" s="78"/>
      <c r="F63" s="158" t="s">
        <v>294</v>
      </c>
      <c r="G63" s="159"/>
      <c r="H63" s="78"/>
      <c r="I63" s="158" t="s">
        <v>295</v>
      </c>
      <c r="J63" s="159"/>
      <c r="K63" s="78"/>
      <c r="L63" s="158" t="s">
        <v>296</v>
      </c>
      <c r="M63" s="159"/>
      <c r="N63" s="78"/>
      <c r="O63" s="184">
        <f t="shared" si="25"/>
        <v>112</v>
      </c>
      <c r="P63" s="186">
        <f t="shared" si="26"/>
        <v>-4</v>
      </c>
      <c r="Q63" s="204">
        <f>AD35</f>
        <v>26</v>
      </c>
      <c r="T63" s="198">
        <f>O63+'30 družstiev Preteky č. 1'!O63</f>
        <v>224</v>
      </c>
      <c r="U63" s="200">
        <f>P63+'30 družstiev Preteky č. 1'!P63</f>
        <v>-8</v>
      </c>
      <c r="V63" s="202">
        <f>AZ35</f>
        <v>26</v>
      </c>
    </row>
    <row r="64" spans="1:22" ht="15.75" hidden="1" customHeight="1" thickBot="1" x14ac:dyDescent="0.25">
      <c r="A64" s="173"/>
      <c r="B64" s="228"/>
      <c r="C64" s="27">
        <v>30</v>
      </c>
      <c r="D64" s="28">
        <v>-1</v>
      </c>
      <c r="E64" s="32">
        <f>IF(ISBLANK(D64),0,IF(ISBLANK(C63),0,IF(E63 = "D",MAX($A$5:$A$64) + 1,AH35)))</f>
        <v>28</v>
      </c>
      <c r="F64" s="27">
        <v>30</v>
      </c>
      <c r="G64" s="28">
        <v>-1</v>
      </c>
      <c r="H64" s="32">
        <f>IF(ISBLANK(G64),0,IF(ISBLANK(F63),0,IF(H63 = "D",MAX($A$5:$A$64) + 1,AL35)))</f>
        <v>28</v>
      </c>
      <c r="I64" s="27">
        <v>30</v>
      </c>
      <c r="J64" s="28">
        <v>-1</v>
      </c>
      <c r="K64" s="32">
        <f>IF(ISBLANK(J64),0,IF(ISBLANK(I63),0,IF(K63 = "D",MAX($A$5:$A$64) + 1,AP35)))</f>
        <v>28</v>
      </c>
      <c r="L64" s="27">
        <v>30</v>
      </c>
      <c r="M64" s="28">
        <v>-1</v>
      </c>
      <c r="N64" s="32">
        <f>IF(ISBLANK(M64),0,IF(ISBLANK(L63),0,IF(N63 = "D",MAX($A$5:$A$64) + 1,AT35)))</f>
        <v>28</v>
      </c>
      <c r="O64" s="185"/>
      <c r="P64" s="187"/>
      <c r="Q64" s="205"/>
      <c r="T64" s="199"/>
      <c r="U64" s="201"/>
      <c r="V64" s="203"/>
    </row>
    <row r="65" spans="1:17" ht="15.75" x14ac:dyDescent="0.25">
      <c r="A65" s="226" t="s">
        <v>313</v>
      </c>
      <c r="B65" s="226"/>
      <c r="C65" s="226"/>
      <c r="D65" s="226"/>
      <c r="E65" s="226"/>
      <c r="F65" s="226"/>
      <c r="G65" s="226"/>
      <c r="H65" s="226"/>
      <c r="I65" s="226"/>
      <c r="J65" s="226"/>
      <c r="K65" s="226"/>
      <c r="L65" s="226"/>
      <c r="M65" s="226"/>
      <c r="N65" s="226"/>
      <c r="O65" s="226"/>
      <c r="P65" s="226"/>
      <c r="Q65" s="226"/>
    </row>
  </sheetData>
  <sheetProtection selectLockedCells="1"/>
  <mergeCells count="411">
    <mergeCell ref="T59:T60"/>
    <mergeCell ref="U59:U60"/>
    <mergeCell ref="V59:V60"/>
    <mergeCell ref="T61:T62"/>
    <mergeCell ref="U61:U62"/>
    <mergeCell ref="V61:V62"/>
    <mergeCell ref="T63:T64"/>
    <mergeCell ref="U63:U64"/>
    <mergeCell ref="V63:V64"/>
    <mergeCell ref="T53:T54"/>
    <mergeCell ref="U53:U54"/>
    <mergeCell ref="V53:V54"/>
    <mergeCell ref="T55:T56"/>
    <mergeCell ref="U55:U56"/>
    <mergeCell ref="V55:V56"/>
    <mergeCell ref="T57:T58"/>
    <mergeCell ref="U57:U58"/>
    <mergeCell ref="V57:V58"/>
    <mergeCell ref="T47:T48"/>
    <mergeCell ref="U47:U48"/>
    <mergeCell ref="V47:V48"/>
    <mergeCell ref="T49:T50"/>
    <mergeCell ref="U49:U50"/>
    <mergeCell ref="V49:V50"/>
    <mergeCell ref="T51:T52"/>
    <mergeCell ref="U51:U52"/>
    <mergeCell ref="V51:V52"/>
    <mergeCell ref="A63:A64"/>
    <mergeCell ref="B63:B64"/>
    <mergeCell ref="C63:D63"/>
    <mergeCell ref="F63:G63"/>
    <mergeCell ref="I63:J63"/>
    <mergeCell ref="L63:M63"/>
    <mergeCell ref="O63:O64"/>
    <mergeCell ref="P63:P64"/>
    <mergeCell ref="Q63:Q64"/>
    <mergeCell ref="A61:A62"/>
    <mergeCell ref="B61:B62"/>
    <mergeCell ref="C61:D61"/>
    <mergeCell ref="F61:G61"/>
    <mergeCell ref="I61:J61"/>
    <mergeCell ref="L61:M61"/>
    <mergeCell ref="O61:O62"/>
    <mergeCell ref="P61:P62"/>
    <mergeCell ref="Q61:Q62"/>
    <mergeCell ref="A59:A60"/>
    <mergeCell ref="B59:B60"/>
    <mergeCell ref="C59:D59"/>
    <mergeCell ref="F59:G59"/>
    <mergeCell ref="I59:J59"/>
    <mergeCell ref="L59:M59"/>
    <mergeCell ref="O59:O60"/>
    <mergeCell ref="P59:P60"/>
    <mergeCell ref="Q59:Q60"/>
    <mergeCell ref="A57:A58"/>
    <mergeCell ref="B57:B58"/>
    <mergeCell ref="C57:D57"/>
    <mergeCell ref="F57:G57"/>
    <mergeCell ref="I57:J57"/>
    <mergeCell ref="L57:M57"/>
    <mergeCell ref="O57:O58"/>
    <mergeCell ref="P57:P58"/>
    <mergeCell ref="Q57:Q58"/>
    <mergeCell ref="A55:A56"/>
    <mergeCell ref="B55:B56"/>
    <mergeCell ref="C55:D55"/>
    <mergeCell ref="F55:G55"/>
    <mergeCell ref="I55:J55"/>
    <mergeCell ref="L55:M55"/>
    <mergeCell ref="O55:O56"/>
    <mergeCell ref="P55:P56"/>
    <mergeCell ref="Q55:Q56"/>
    <mergeCell ref="A53:A54"/>
    <mergeCell ref="B53:B54"/>
    <mergeCell ref="C53:D53"/>
    <mergeCell ref="F53:G53"/>
    <mergeCell ref="I53:J53"/>
    <mergeCell ref="L53:M53"/>
    <mergeCell ref="O53:O54"/>
    <mergeCell ref="P53:P54"/>
    <mergeCell ref="Q53:Q54"/>
    <mergeCell ref="A51:A52"/>
    <mergeCell ref="B51:B52"/>
    <mergeCell ref="C51:D51"/>
    <mergeCell ref="F51:G51"/>
    <mergeCell ref="I51:J51"/>
    <mergeCell ref="L51:M51"/>
    <mergeCell ref="O51:O52"/>
    <mergeCell ref="P51:P52"/>
    <mergeCell ref="Q51:Q52"/>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 ref="A49:A50"/>
    <mergeCell ref="B49:B50"/>
    <mergeCell ref="C49:D49"/>
    <mergeCell ref="F49:G49"/>
    <mergeCell ref="I49:J49"/>
    <mergeCell ref="L49:M49"/>
    <mergeCell ref="O49:O50"/>
    <mergeCell ref="P49:P50"/>
    <mergeCell ref="Q49:Q50"/>
    <mergeCell ref="A47:A48"/>
    <mergeCell ref="B47:B48"/>
    <mergeCell ref="C47:D47"/>
    <mergeCell ref="F47:G47"/>
    <mergeCell ref="I47:J47"/>
    <mergeCell ref="L47:M47"/>
    <mergeCell ref="O47:O48"/>
    <mergeCell ref="P47:P48"/>
    <mergeCell ref="Q47:Q48"/>
    <mergeCell ref="A45:A46"/>
    <mergeCell ref="B45:B46"/>
    <mergeCell ref="C45:D45"/>
    <mergeCell ref="F45:G45"/>
    <mergeCell ref="I45:J45"/>
    <mergeCell ref="L45:M45"/>
    <mergeCell ref="O45:O46"/>
    <mergeCell ref="P45:P46"/>
    <mergeCell ref="Q45:Q46"/>
    <mergeCell ref="A43:A44"/>
    <mergeCell ref="B43:B44"/>
    <mergeCell ref="C43:D43"/>
    <mergeCell ref="F43:G43"/>
    <mergeCell ref="I43:J43"/>
    <mergeCell ref="L43:M43"/>
    <mergeCell ref="O43:O44"/>
    <mergeCell ref="P43:P44"/>
    <mergeCell ref="Q43:Q44"/>
    <mergeCell ref="A41:A42"/>
    <mergeCell ref="B41:B42"/>
    <mergeCell ref="C41:D41"/>
    <mergeCell ref="F41:G41"/>
    <mergeCell ref="I41:J41"/>
    <mergeCell ref="L41:M41"/>
    <mergeCell ref="O41:O42"/>
    <mergeCell ref="P41:P42"/>
    <mergeCell ref="Q41:Q42"/>
    <mergeCell ref="T33:T34"/>
    <mergeCell ref="U33:U34"/>
    <mergeCell ref="V33:V34"/>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65:Q65"/>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B25:B26"/>
    <mergeCell ref="C25:D25"/>
    <mergeCell ref="F25:G25"/>
    <mergeCell ref="I25:J25"/>
    <mergeCell ref="L25:M25"/>
    <mergeCell ref="O25:O26"/>
    <mergeCell ref="P25:P26"/>
    <mergeCell ref="AI2:AI4"/>
    <mergeCell ref="X2:X4"/>
    <mergeCell ref="Y2:Y4"/>
    <mergeCell ref="Z2:Z4"/>
    <mergeCell ref="AA2:AA4"/>
    <mergeCell ref="AB2:AB4"/>
    <mergeCell ref="AC2:AC4"/>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V15:V16"/>
    <mergeCell ref="T25:T26"/>
    <mergeCell ref="U25:U26"/>
    <mergeCell ref="V25:V26"/>
    <mergeCell ref="T27:T28"/>
    <mergeCell ref="U27:U28"/>
    <mergeCell ref="V27:V28"/>
    <mergeCell ref="T21:T22"/>
    <mergeCell ref="U21:U22"/>
    <mergeCell ref="V21:V22"/>
    <mergeCell ref="T23:T24"/>
    <mergeCell ref="U23:U24"/>
    <mergeCell ref="V23:V24"/>
    <mergeCell ref="T29:T30"/>
    <mergeCell ref="U29:U30"/>
    <mergeCell ref="V29:V30"/>
    <mergeCell ref="C29:D29"/>
    <mergeCell ref="F29:G29"/>
    <mergeCell ref="I29:J29"/>
    <mergeCell ref="L29:M29"/>
    <mergeCell ref="A29:A30"/>
    <mergeCell ref="B29:B30"/>
    <mergeCell ref="O29:O30"/>
    <mergeCell ref="P29:P30"/>
    <mergeCell ref="Q29:Q30"/>
  </mergeCells>
  <conditionalFormatting sqref="H31 H33">
    <cfRule type="containsBlanks" dxfId="511" priority="241">
      <formula>LEN(TRIM(H31))=0</formula>
    </cfRule>
  </conditionalFormatting>
  <conditionalFormatting sqref="E31 E33">
    <cfRule type="containsBlanks" dxfId="510" priority="246">
      <formula>LEN(TRIM(E31))=0</formula>
    </cfRule>
  </conditionalFormatting>
  <conditionalFormatting sqref="C32:D32 L32:M32 K31 N31 F32:G32 I32:J32 C34:D34 L34:M34 K33 N33 F34:G34 I34:J34">
    <cfRule type="containsBlanks" dxfId="509" priority="250">
      <formula>LEN(TRIM(C31))=0</formula>
    </cfRule>
  </conditionalFormatting>
  <conditionalFormatting sqref="C31 C33">
    <cfRule type="containsBlanks" dxfId="508" priority="251">
      <formula>LEN(TRIM(C31))=0</formula>
    </cfRule>
  </conditionalFormatting>
  <conditionalFormatting sqref="F31 F33">
    <cfRule type="containsBlanks" dxfId="507" priority="252">
      <formula>LEN(TRIM(F31))=0</formula>
    </cfRule>
  </conditionalFormatting>
  <conditionalFormatting sqref="I31 I33">
    <cfRule type="containsBlanks" dxfId="506" priority="253">
      <formula>LEN(TRIM(I31))=0</formula>
    </cfRule>
  </conditionalFormatting>
  <conditionalFormatting sqref="L31 L33">
    <cfRule type="containsBlanks" dxfId="505" priority="254">
      <formula>LEN(TRIM(L31))=0</formula>
    </cfRule>
  </conditionalFormatting>
  <conditionalFormatting sqref="C36:D36 L36:M36 K35 N35 F36:G36 I36:J36">
    <cfRule type="containsBlanks" dxfId="504" priority="228">
      <formula>LEN(TRIM(C35))=0</formula>
    </cfRule>
  </conditionalFormatting>
  <conditionalFormatting sqref="C35">
    <cfRule type="containsBlanks" dxfId="503" priority="229">
      <formula>LEN(TRIM(C35))=0</formula>
    </cfRule>
  </conditionalFormatting>
  <conditionalFormatting sqref="F35">
    <cfRule type="containsBlanks" dxfId="502" priority="230">
      <formula>LEN(TRIM(F35))=0</formula>
    </cfRule>
  </conditionalFormatting>
  <conditionalFormatting sqref="I35">
    <cfRule type="containsBlanks" dxfId="501" priority="231">
      <formula>LEN(TRIM(I35))=0</formula>
    </cfRule>
  </conditionalFormatting>
  <conditionalFormatting sqref="L35">
    <cfRule type="containsBlanks" dxfId="500" priority="232">
      <formula>LEN(TRIM(L35))=0</formula>
    </cfRule>
  </conditionalFormatting>
  <conditionalFormatting sqref="E35">
    <cfRule type="containsBlanks" dxfId="499" priority="224">
      <formula>LEN(TRIM(E35))=0</formula>
    </cfRule>
  </conditionalFormatting>
  <conditionalFormatting sqref="E36">
    <cfRule type="containsBlanks" dxfId="498" priority="214">
      <formula>LEN(TRIM(E36))=0</formula>
    </cfRule>
  </conditionalFormatting>
  <conditionalFormatting sqref="H36">
    <cfRule type="containsBlanks" dxfId="497" priority="213">
      <formula>LEN(TRIM(H36))=0</formula>
    </cfRule>
  </conditionalFormatting>
  <conditionalFormatting sqref="K36">
    <cfRule type="containsBlanks" dxfId="496" priority="212">
      <formula>LEN(TRIM(K36))=0</formula>
    </cfRule>
  </conditionalFormatting>
  <conditionalFormatting sqref="N36">
    <cfRule type="containsBlanks" dxfId="495" priority="211">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494" priority="325">
      <formula>LEN(TRIM(C5))=0</formula>
    </cfRule>
  </conditionalFormatting>
  <conditionalFormatting sqref="F5">
    <cfRule type="containsBlanks" dxfId="493" priority="326">
      <formula>LEN(TRIM(F5))=0</formula>
    </cfRule>
  </conditionalFormatting>
  <conditionalFormatting sqref="L5">
    <cfRule type="containsBlanks" dxfId="492" priority="327">
      <formula>LEN(TRIM(L5))=0</formula>
    </cfRule>
  </conditionalFormatting>
  <conditionalFormatting sqref="I5">
    <cfRule type="containsBlanks" dxfId="491" priority="328">
      <formula>LEN(TRIM(I5))=0</formula>
    </cfRule>
  </conditionalFormatting>
  <conditionalFormatting sqref="C7">
    <cfRule type="containsBlanks" dxfId="490" priority="329">
      <formula>LEN(TRIM(C7))=0</formula>
    </cfRule>
  </conditionalFormatting>
  <conditionalFormatting sqref="F7">
    <cfRule type="containsBlanks" dxfId="489" priority="330">
      <formula>LEN(TRIM(F7))=0</formula>
    </cfRule>
  </conditionalFormatting>
  <conditionalFormatting sqref="I7">
    <cfRule type="containsBlanks" dxfId="488" priority="331">
      <formula>LEN(TRIM(I7))=0</formula>
    </cfRule>
  </conditionalFormatting>
  <conditionalFormatting sqref="L7">
    <cfRule type="containsBlanks" dxfId="487" priority="332">
      <formula>LEN(TRIM(L7))=0</formula>
    </cfRule>
  </conditionalFormatting>
  <conditionalFormatting sqref="C9">
    <cfRule type="containsBlanks" dxfId="486" priority="333">
      <formula>LEN(TRIM(C9))=0</formula>
    </cfRule>
  </conditionalFormatting>
  <conditionalFormatting sqref="F9">
    <cfRule type="containsBlanks" dxfId="485" priority="334">
      <formula>LEN(TRIM(F9))=0</formula>
    </cfRule>
  </conditionalFormatting>
  <conditionalFormatting sqref="I9">
    <cfRule type="containsBlanks" dxfId="484" priority="335">
      <formula>LEN(TRIM(I9))=0</formula>
    </cfRule>
  </conditionalFormatting>
  <conditionalFormatting sqref="L9">
    <cfRule type="containsBlanks" dxfId="483" priority="336">
      <formula>LEN(TRIM(L9))=0</formula>
    </cfRule>
  </conditionalFormatting>
  <conditionalFormatting sqref="C11">
    <cfRule type="containsBlanks" dxfId="482" priority="337">
      <formula>LEN(TRIM(C11))=0</formula>
    </cfRule>
  </conditionalFormatting>
  <conditionalFormatting sqref="F11">
    <cfRule type="containsBlanks" dxfId="481" priority="338">
      <formula>LEN(TRIM(F11))=0</formula>
    </cfRule>
  </conditionalFormatting>
  <conditionalFormatting sqref="I11">
    <cfRule type="containsBlanks" dxfId="480" priority="339">
      <formula>LEN(TRIM(I11))=0</formula>
    </cfRule>
  </conditionalFormatting>
  <conditionalFormatting sqref="L11">
    <cfRule type="containsBlanks" dxfId="479" priority="340">
      <formula>LEN(TRIM(L11))=0</formula>
    </cfRule>
  </conditionalFormatting>
  <conditionalFormatting sqref="C13">
    <cfRule type="containsBlanks" dxfId="478" priority="341">
      <formula>LEN(TRIM(C13))=0</formula>
    </cfRule>
  </conditionalFormatting>
  <conditionalFormatting sqref="F13">
    <cfRule type="containsBlanks" dxfId="477" priority="342">
      <formula>LEN(TRIM(F13))=0</formula>
    </cfRule>
  </conditionalFormatting>
  <conditionalFormatting sqref="I13">
    <cfRule type="containsBlanks" dxfId="476" priority="343">
      <formula>LEN(TRIM(I13))=0</formula>
    </cfRule>
  </conditionalFormatting>
  <conditionalFormatting sqref="L13">
    <cfRule type="containsBlanks" dxfId="475" priority="344">
      <formula>LEN(TRIM(L13))=0</formula>
    </cfRule>
  </conditionalFormatting>
  <conditionalFormatting sqref="C15">
    <cfRule type="containsBlanks" dxfId="474" priority="345">
      <formula>LEN(TRIM(C15))=0</formula>
    </cfRule>
  </conditionalFormatting>
  <conditionalFormatting sqref="F15">
    <cfRule type="containsBlanks" dxfId="473" priority="346">
      <formula>LEN(TRIM(F15))=0</formula>
    </cfRule>
  </conditionalFormatting>
  <conditionalFormatting sqref="I15">
    <cfRule type="containsBlanks" dxfId="472" priority="347">
      <formula>LEN(TRIM(I15))=0</formula>
    </cfRule>
  </conditionalFormatting>
  <conditionalFormatting sqref="L15">
    <cfRule type="containsBlanks" dxfId="471" priority="348">
      <formula>LEN(TRIM(L15))=0</formula>
    </cfRule>
  </conditionalFormatting>
  <conditionalFormatting sqref="C17">
    <cfRule type="containsBlanks" dxfId="470" priority="349">
      <formula>LEN(TRIM(C17))=0</formula>
    </cfRule>
  </conditionalFormatting>
  <conditionalFormatting sqref="F17">
    <cfRule type="containsBlanks" dxfId="469" priority="350">
      <formula>LEN(TRIM(F17))=0</formula>
    </cfRule>
  </conditionalFormatting>
  <conditionalFormatting sqref="I17">
    <cfRule type="containsBlanks" dxfId="468" priority="351">
      <formula>LEN(TRIM(I17))=0</formula>
    </cfRule>
  </conditionalFormatting>
  <conditionalFormatting sqref="L17">
    <cfRule type="containsBlanks" dxfId="467" priority="352">
      <formula>LEN(TRIM(L17))=0</formula>
    </cfRule>
  </conditionalFormatting>
  <conditionalFormatting sqref="C19">
    <cfRule type="containsBlanks" dxfId="466" priority="353">
      <formula>LEN(TRIM(C19))=0</formula>
    </cfRule>
  </conditionalFormatting>
  <conditionalFormatting sqref="F19">
    <cfRule type="containsBlanks" dxfId="465" priority="354">
      <formula>LEN(TRIM(F19))=0</formula>
    </cfRule>
  </conditionalFormatting>
  <conditionalFormatting sqref="I19">
    <cfRule type="containsBlanks" dxfId="464" priority="355">
      <formula>LEN(TRIM(I19))=0</formula>
    </cfRule>
  </conditionalFormatting>
  <conditionalFormatting sqref="L19">
    <cfRule type="containsBlanks" dxfId="463" priority="356">
      <formula>LEN(TRIM(L19))=0</formula>
    </cfRule>
  </conditionalFormatting>
  <conditionalFormatting sqref="C21">
    <cfRule type="containsBlanks" dxfId="462" priority="357">
      <formula>LEN(TRIM(C21))=0</formula>
    </cfRule>
  </conditionalFormatting>
  <conditionalFormatting sqref="F21">
    <cfRule type="containsBlanks" dxfId="461" priority="358">
      <formula>LEN(TRIM(F21))=0</formula>
    </cfRule>
  </conditionalFormatting>
  <conditionalFormatting sqref="I21">
    <cfRule type="containsBlanks" dxfId="460" priority="359">
      <formula>LEN(TRIM(I21))=0</formula>
    </cfRule>
  </conditionalFormatting>
  <conditionalFormatting sqref="L21">
    <cfRule type="containsBlanks" dxfId="459" priority="360">
      <formula>LEN(TRIM(L21))=0</formula>
    </cfRule>
  </conditionalFormatting>
  <conditionalFormatting sqref="C23">
    <cfRule type="containsBlanks" dxfId="458" priority="361">
      <formula>LEN(TRIM(C23))=0</formula>
    </cfRule>
  </conditionalFormatting>
  <conditionalFormatting sqref="F23">
    <cfRule type="containsBlanks" dxfId="457" priority="362">
      <formula>LEN(TRIM(F23))=0</formula>
    </cfRule>
  </conditionalFormatting>
  <conditionalFormatting sqref="I23">
    <cfRule type="containsBlanks" dxfId="456" priority="363">
      <formula>LEN(TRIM(I23))=0</formula>
    </cfRule>
  </conditionalFormatting>
  <conditionalFormatting sqref="L23">
    <cfRule type="containsBlanks" dxfId="455" priority="364">
      <formula>LEN(TRIM(L23))=0</formula>
    </cfRule>
  </conditionalFormatting>
  <conditionalFormatting sqref="C25">
    <cfRule type="containsBlanks" dxfId="454" priority="365">
      <formula>LEN(TRIM(C25))=0</formula>
    </cfRule>
  </conditionalFormatting>
  <conditionalFormatting sqref="F25">
    <cfRule type="containsBlanks" dxfId="453" priority="366">
      <formula>LEN(TRIM(F25))=0</formula>
    </cfRule>
  </conditionalFormatting>
  <conditionalFormatting sqref="I25">
    <cfRule type="containsBlanks" dxfId="452" priority="367">
      <formula>LEN(TRIM(I25))=0</formula>
    </cfRule>
  </conditionalFormatting>
  <conditionalFormatting sqref="L25">
    <cfRule type="containsBlanks" dxfId="451" priority="368">
      <formula>LEN(TRIM(L25))=0</formula>
    </cfRule>
  </conditionalFormatting>
  <conditionalFormatting sqref="C27">
    <cfRule type="containsBlanks" dxfId="450" priority="369">
      <formula>LEN(TRIM(C27))=0</formula>
    </cfRule>
  </conditionalFormatting>
  <conditionalFormatting sqref="F27">
    <cfRule type="containsBlanks" dxfId="449" priority="370">
      <formula>LEN(TRIM(F27))=0</formula>
    </cfRule>
  </conditionalFormatting>
  <conditionalFormatting sqref="I27">
    <cfRule type="containsBlanks" dxfId="448" priority="371">
      <formula>LEN(TRIM(I27))=0</formula>
    </cfRule>
  </conditionalFormatting>
  <conditionalFormatting sqref="L27">
    <cfRule type="containsBlanks" dxfId="447" priority="372">
      <formula>LEN(TRIM(L27))=0</formula>
    </cfRule>
  </conditionalFormatting>
  <conditionalFormatting sqref="C30:D30 L30:M30 K29 N29 F30:G30 I30:J30">
    <cfRule type="containsBlanks" dxfId="446" priority="316">
      <formula>LEN(TRIM(C29))=0</formula>
    </cfRule>
  </conditionalFormatting>
  <conditionalFormatting sqref="C29">
    <cfRule type="containsBlanks" dxfId="445" priority="317">
      <formula>LEN(TRIM(C29))=0</formula>
    </cfRule>
  </conditionalFormatting>
  <conditionalFormatting sqref="F29">
    <cfRule type="containsBlanks" dxfId="444" priority="318">
      <formula>LEN(TRIM(F29))=0</formula>
    </cfRule>
  </conditionalFormatting>
  <conditionalFormatting sqref="I29">
    <cfRule type="containsBlanks" dxfId="443" priority="319">
      <formula>LEN(TRIM(I29))=0</formula>
    </cfRule>
  </conditionalFormatting>
  <conditionalFormatting sqref="L29">
    <cfRule type="containsBlanks" dxfId="442" priority="320">
      <formula>LEN(TRIM(L29))=0</formula>
    </cfRule>
  </conditionalFormatting>
  <conditionalFormatting sqref="E29">
    <cfRule type="containsBlanks" dxfId="441" priority="312">
      <formula>LEN(TRIM(E29))=0</formula>
    </cfRule>
  </conditionalFormatting>
  <conditionalFormatting sqref="H29">
    <cfRule type="containsBlanks" dxfId="440" priority="307">
      <formula>LEN(TRIM(H29))=0</formula>
    </cfRule>
  </conditionalFormatting>
  <conditionalFormatting sqref="E30">
    <cfRule type="containsBlanks" dxfId="439" priority="302">
      <formula>LEN(TRIM(E30))=0</formula>
    </cfRule>
  </conditionalFormatting>
  <conditionalFormatting sqref="H30">
    <cfRule type="containsBlanks" dxfId="438" priority="301">
      <formula>LEN(TRIM(H30))=0</formula>
    </cfRule>
  </conditionalFormatting>
  <conditionalFormatting sqref="K30">
    <cfRule type="containsBlanks" dxfId="437" priority="300">
      <formula>LEN(TRIM(K30))=0</formula>
    </cfRule>
  </conditionalFormatting>
  <conditionalFormatting sqref="N30">
    <cfRule type="containsBlanks" dxfId="436" priority="299">
      <formula>LEN(TRIM(N30))=0</formula>
    </cfRule>
  </conditionalFormatting>
  <conditionalFormatting sqref="E32 E34">
    <cfRule type="containsBlanks" dxfId="435" priority="236">
      <formula>LEN(TRIM(E32))=0</formula>
    </cfRule>
  </conditionalFormatting>
  <conditionalFormatting sqref="H32">
    <cfRule type="containsBlanks" dxfId="434" priority="235">
      <formula>LEN(TRIM(H32))=0</formula>
    </cfRule>
  </conditionalFormatting>
  <conditionalFormatting sqref="N32">
    <cfRule type="containsBlanks" dxfId="433" priority="233">
      <formula>LEN(TRIM(N32))=0</formula>
    </cfRule>
  </conditionalFormatting>
  <conditionalFormatting sqref="K32">
    <cfRule type="containsBlanks" dxfId="432" priority="210">
      <formula>LEN(TRIM(K32))=0</formula>
    </cfRule>
  </conditionalFormatting>
  <conditionalFormatting sqref="C38:D38 L38:M38 K37 N37 F38:G38 I38:J38">
    <cfRule type="containsBlanks" dxfId="431" priority="200">
      <formula>LEN(TRIM(C37))=0</formula>
    </cfRule>
  </conditionalFormatting>
  <conditionalFormatting sqref="C37">
    <cfRule type="containsBlanks" dxfId="430" priority="201">
      <formula>LEN(TRIM(C37))=0</formula>
    </cfRule>
  </conditionalFormatting>
  <conditionalFormatting sqref="F37">
    <cfRule type="containsBlanks" dxfId="429" priority="202">
      <formula>LEN(TRIM(F37))=0</formula>
    </cfRule>
  </conditionalFormatting>
  <conditionalFormatting sqref="I37">
    <cfRule type="containsBlanks" dxfId="428" priority="203">
      <formula>LEN(TRIM(I37))=0</formula>
    </cfRule>
  </conditionalFormatting>
  <conditionalFormatting sqref="L37">
    <cfRule type="containsBlanks" dxfId="427" priority="204">
      <formula>LEN(TRIM(L37))=0</formula>
    </cfRule>
  </conditionalFormatting>
  <conditionalFormatting sqref="E37">
    <cfRule type="containsBlanks" dxfId="426" priority="199">
      <formula>LEN(TRIM(E37))=0</formula>
    </cfRule>
  </conditionalFormatting>
  <conditionalFormatting sqref="H37">
    <cfRule type="containsBlanks" dxfId="425" priority="198">
      <formula>LEN(TRIM(H37))=0</formula>
    </cfRule>
  </conditionalFormatting>
  <conditionalFormatting sqref="E38">
    <cfRule type="containsBlanks" dxfId="424" priority="197">
      <formula>LEN(TRIM(E38))=0</formula>
    </cfRule>
  </conditionalFormatting>
  <conditionalFormatting sqref="H38">
    <cfRule type="containsBlanks" dxfId="423" priority="196">
      <formula>LEN(TRIM(H38))=0</formula>
    </cfRule>
  </conditionalFormatting>
  <conditionalFormatting sqref="K38">
    <cfRule type="containsBlanks" dxfId="422" priority="195">
      <formula>LEN(TRIM(K38))=0</formula>
    </cfRule>
  </conditionalFormatting>
  <conditionalFormatting sqref="N38">
    <cfRule type="containsBlanks" dxfId="421" priority="194">
      <formula>LEN(TRIM(N38))=0</formula>
    </cfRule>
  </conditionalFormatting>
  <conditionalFormatting sqref="C37:D38 E37 F37:G38 H37 I37:J38 K37 L37:M38 N37">
    <cfRule type="containsBlanks" dxfId="420" priority="205">
      <formula>LEN(TRIM(C37))=0</formula>
    </cfRule>
  </conditionalFormatting>
  <conditionalFormatting sqref="C40:D40 L40:M40 K39 N39 F40:G40 I40:J40">
    <cfRule type="containsBlanks" dxfId="419" priority="184">
      <formula>LEN(TRIM(C39))=0</formula>
    </cfRule>
  </conditionalFormatting>
  <conditionalFormatting sqref="C39">
    <cfRule type="containsBlanks" dxfId="418" priority="185">
      <formula>LEN(TRIM(C39))=0</formula>
    </cfRule>
  </conditionalFormatting>
  <conditionalFormatting sqref="F39">
    <cfRule type="containsBlanks" dxfId="417" priority="186">
      <formula>LEN(TRIM(F39))=0</formula>
    </cfRule>
  </conditionalFormatting>
  <conditionalFormatting sqref="I39">
    <cfRule type="containsBlanks" dxfId="416" priority="187">
      <formula>LEN(TRIM(I39))=0</formula>
    </cfRule>
  </conditionalFormatting>
  <conditionalFormatting sqref="L39">
    <cfRule type="containsBlanks" dxfId="415" priority="188">
      <formula>LEN(TRIM(L39))=0</formula>
    </cfRule>
  </conditionalFormatting>
  <conditionalFormatting sqref="E39">
    <cfRule type="containsBlanks" dxfId="414" priority="183">
      <formula>LEN(TRIM(E39))=0</formula>
    </cfRule>
  </conditionalFormatting>
  <conditionalFormatting sqref="H39">
    <cfRule type="containsBlanks" dxfId="413" priority="182">
      <formula>LEN(TRIM(H39))=0</formula>
    </cfRule>
  </conditionalFormatting>
  <conditionalFormatting sqref="E40">
    <cfRule type="containsBlanks" dxfId="412" priority="181">
      <formula>LEN(TRIM(E40))=0</formula>
    </cfRule>
  </conditionalFormatting>
  <conditionalFormatting sqref="H40">
    <cfRule type="containsBlanks" dxfId="411" priority="180">
      <formula>LEN(TRIM(H40))=0</formula>
    </cfRule>
  </conditionalFormatting>
  <conditionalFormatting sqref="K40">
    <cfRule type="containsBlanks" dxfId="410" priority="179">
      <formula>LEN(TRIM(K40))=0</formula>
    </cfRule>
  </conditionalFormatting>
  <conditionalFormatting sqref="N40">
    <cfRule type="containsBlanks" dxfId="409" priority="178">
      <formula>LEN(TRIM(N40))=0</formula>
    </cfRule>
  </conditionalFormatting>
  <conditionalFormatting sqref="C39:D40 E39 F39:G40 H39 I39:J40 K39 L39:M40 N39 I42 L43 I44:J50 L44:M50 L42:M42 N41 N43 K41:L41 H41:I41 F42:G42 H43:I43 F44:G50 D42 E41:F41 E43:F43 D44 D46 D48 D50 C41:C50 E45 E47 E49 H49 H47 H45 K45 N49 N47 N45">
    <cfRule type="containsBlanks" dxfId="408" priority="189">
      <formula>LEN(TRIM(C39))=0</formula>
    </cfRule>
  </conditionalFormatting>
  <conditionalFormatting sqref="H34:H35">
    <cfRule type="containsBlanks" dxfId="407" priority="177">
      <formula>LEN(TRIM(H34))=0</formula>
    </cfRule>
  </conditionalFormatting>
  <conditionalFormatting sqref="K34">
    <cfRule type="containsBlanks" dxfId="406" priority="176">
      <formula>LEN(TRIM(K34))=0</formula>
    </cfRule>
  </conditionalFormatting>
  <conditionalFormatting sqref="N34">
    <cfRule type="containsBlanks" dxfId="405" priority="175">
      <formula>LEN(TRIM(N34))=0</formula>
    </cfRule>
  </conditionalFormatting>
  <conditionalFormatting sqref="C52:D52 L52:M52 K51 N51 F52:G52 I52:J52">
    <cfRule type="containsBlanks" dxfId="404" priority="75">
      <formula>LEN(TRIM(C51))=0</formula>
    </cfRule>
  </conditionalFormatting>
  <conditionalFormatting sqref="C51">
    <cfRule type="containsBlanks" dxfId="403" priority="76">
      <formula>LEN(TRIM(C51))=0</formula>
    </cfRule>
  </conditionalFormatting>
  <conditionalFormatting sqref="F51">
    <cfRule type="containsBlanks" dxfId="402" priority="77">
      <formula>LEN(TRIM(F51))=0</formula>
    </cfRule>
  </conditionalFormatting>
  <conditionalFormatting sqref="I51">
    <cfRule type="containsBlanks" dxfId="401" priority="78">
      <formula>LEN(TRIM(I51))=0</formula>
    </cfRule>
  </conditionalFormatting>
  <conditionalFormatting sqref="L51">
    <cfRule type="containsBlanks" dxfId="400" priority="79">
      <formula>LEN(TRIM(L51))=0</formula>
    </cfRule>
  </conditionalFormatting>
  <conditionalFormatting sqref="E51">
    <cfRule type="containsBlanks" dxfId="399" priority="74">
      <formula>LEN(TRIM(E51))=0</formula>
    </cfRule>
  </conditionalFormatting>
  <conditionalFormatting sqref="H51">
    <cfRule type="containsBlanks" dxfId="398" priority="73">
      <formula>LEN(TRIM(H51))=0</formula>
    </cfRule>
  </conditionalFormatting>
  <conditionalFormatting sqref="E52">
    <cfRule type="containsBlanks" dxfId="397" priority="72">
      <formula>LEN(TRIM(E52))=0</formula>
    </cfRule>
  </conditionalFormatting>
  <conditionalFormatting sqref="H52">
    <cfRule type="containsBlanks" dxfId="396" priority="71">
      <formula>LEN(TRIM(H52))=0</formula>
    </cfRule>
  </conditionalFormatting>
  <conditionalFormatting sqref="K52">
    <cfRule type="containsBlanks" dxfId="395" priority="70">
      <formula>LEN(TRIM(K52))=0</formula>
    </cfRule>
  </conditionalFormatting>
  <conditionalFormatting sqref="N52">
    <cfRule type="containsBlanks" dxfId="394" priority="69">
      <formula>LEN(TRIM(N52))=0</formula>
    </cfRule>
  </conditionalFormatting>
  <conditionalFormatting sqref="C51:D52 E51 F51:G52 H51 I51:J52 K51 L51:M52 N51">
    <cfRule type="containsBlanks" dxfId="393" priority="80">
      <formula>LEN(TRIM(C51))=0</formula>
    </cfRule>
  </conditionalFormatting>
  <conditionalFormatting sqref="C54:D54 L54:M54 K53 N53 F54:G54 I54:J54">
    <cfRule type="containsBlanks" dxfId="392" priority="59">
      <formula>LEN(TRIM(C53))=0</formula>
    </cfRule>
  </conditionalFormatting>
  <conditionalFormatting sqref="C53">
    <cfRule type="containsBlanks" dxfId="391" priority="60">
      <formula>LEN(TRIM(C53))=0</formula>
    </cfRule>
  </conditionalFormatting>
  <conditionalFormatting sqref="F53">
    <cfRule type="containsBlanks" dxfId="390" priority="61">
      <formula>LEN(TRIM(F53))=0</formula>
    </cfRule>
  </conditionalFormatting>
  <conditionalFormatting sqref="I53">
    <cfRule type="containsBlanks" dxfId="389" priority="62">
      <formula>LEN(TRIM(I53))=0</formula>
    </cfRule>
  </conditionalFormatting>
  <conditionalFormatting sqref="L53">
    <cfRule type="containsBlanks" dxfId="388" priority="63">
      <formula>LEN(TRIM(L53))=0</formula>
    </cfRule>
  </conditionalFormatting>
  <conditionalFormatting sqref="E53">
    <cfRule type="containsBlanks" dxfId="387" priority="58">
      <formula>LEN(TRIM(E53))=0</formula>
    </cfRule>
  </conditionalFormatting>
  <conditionalFormatting sqref="H53">
    <cfRule type="containsBlanks" dxfId="386" priority="57">
      <formula>LEN(TRIM(H53))=0</formula>
    </cfRule>
  </conditionalFormatting>
  <conditionalFormatting sqref="E54">
    <cfRule type="containsBlanks" dxfId="385" priority="56">
      <formula>LEN(TRIM(E54))=0</formula>
    </cfRule>
  </conditionalFormatting>
  <conditionalFormatting sqref="H54">
    <cfRule type="containsBlanks" dxfId="384" priority="55">
      <formula>LEN(TRIM(H54))=0</formula>
    </cfRule>
  </conditionalFormatting>
  <conditionalFormatting sqref="K54">
    <cfRule type="containsBlanks" dxfId="383" priority="54">
      <formula>LEN(TRIM(K54))=0</formula>
    </cfRule>
  </conditionalFormatting>
  <conditionalFormatting sqref="N54">
    <cfRule type="containsBlanks" dxfId="382" priority="53">
      <formula>LEN(TRIM(N54))=0</formula>
    </cfRule>
  </conditionalFormatting>
  <conditionalFormatting sqref="C53:D54 E53 F53:G54 H53 I53:J54 K53 L53:M54 N53 I56 L57 I58:J64 L58:M64 L56:M56 N55 N57 L55 H55:I55 F56:G56 H57:I57 F58:G64 D56 E55:F55 E57:F57 D58 D60 D62 D64 C55:C64 E59 E61 E63 H63 H61 H59 K59 N63 N61 N59">
    <cfRule type="containsBlanks" dxfId="381" priority="64">
      <formula>LEN(TRIM(C53))=0</formula>
    </cfRule>
  </conditionalFormatting>
  <conditionalFormatting sqref="K49">
    <cfRule type="containsBlanks" dxfId="380" priority="31">
      <formula>LEN(TRIM(K49))=0</formula>
    </cfRule>
  </conditionalFormatting>
  <conditionalFormatting sqref="K49">
    <cfRule type="containsBlanks" dxfId="379" priority="32">
      <formula>LEN(TRIM(K49))=0</formula>
    </cfRule>
  </conditionalFormatting>
  <conditionalFormatting sqref="K43">
    <cfRule type="containsBlanks" dxfId="378" priority="26">
      <formula>LEN(TRIM(K43))=0</formula>
    </cfRule>
  </conditionalFormatting>
  <conditionalFormatting sqref="K43">
    <cfRule type="containsBlanks" dxfId="377" priority="27">
      <formula>LEN(TRIM(K43))=0</formula>
    </cfRule>
  </conditionalFormatting>
  <conditionalFormatting sqref="K57">
    <cfRule type="containsBlanks" dxfId="376" priority="21">
      <formula>LEN(TRIM(K57))=0</formula>
    </cfRule>
  </conditionalFormatting>
  <conditionalFormatting sqref="K57">
    <cfRule type="containsBlanks" dxfId="375" priority="22">
      <formula>LEN(TRIM(K57))=0</formula>
    </cfRule>
  </conditionalFormatting>
  <conditionalFormatting sqref="K47">
    <cfRule type="containsBlanks" dxfId="374" priority="16">
      <formula>LEN(TRIM(K47))=0</formula>
    </cfRule>
  </conditionalFormatting>
  <conditionalFormatting sqref="K47">
    <cfRule type="containsBlanks" dxfId="373" priority="17">
      <formula>LEN(TRIM(K47))=0</formula>
    </cfRule>
  </conditionalFormatting>
  <conditionalFormatting sqref="K61">
    <cfRule type="containsBlanks" dxfId="372" priority="11">
      <formula>LEN(TRIM(K61))=0</formula>
    </cfRule>
  </conditionalFormatting>
  <conditionalFormatting sqref="K61">
    <cfRule type="containsBlanks" dxfId="371" priority="12">
      <formula>LEN(TRIM(K61))=0</formula>
    </cfRule>
  </conditionalFormatting>
  <conditionalFormatting sqref="K63">
    <cfRule type="containsBlanks" dxfId="370" priority="6">
      <formula>LEN(TRIM(K63))=0</formula>
    </cfRule>
  </conditionalFormatting>
  <conditionalFormatting sqref="K63">
    <cfRule type="containsBlanks" dxfId="369" priority="7">
      <formula>LEN(TRIM(K63))=0</formula>
    </cfRule>
  </conditionalFormatting>
  <conditionalFormatting sqref="K55">
    <cfRule type="containsBlanks" dxfId="368" priority="1">
      <formula>LEN(TRIM(K55))=0</formula>
    </cfRule>
  </conditionalFormatting>
  <conditionalFormatting sqref="K55">
    <cfRule type="containsBlanks" dxfId="367" priority="2">
      <formula>LEN(TRIM(K55))=0</formula>
    </cfRule>
  </conditionalFormatting>
  <printOptions horizontalCentered="1" verticalCentered="1"/>
  <pageMargins left="0.19685039370078741" right="0.19685039370078741" top="0.19685039370078741" bottom="0.19685039370078741" header="0.31496062992125984" footer="0.31496062992125984"/>
  <pageSetup paperSize="9" scale="69" orientation="landscape" horizontalDpi="4294967293" verticalDpi="4294967293" r:id="rId1"/>
  <headerFooter alignWithMargins="0"/>
  <colBreaks count="1" manualBreakCount="1">
    <brk id="19" max="64" man="1"/>
  </colBreaks>
  <extLst>
    <ext xmlns:x14="http://schemas.microsoft.com/office/spreadsheetml/2009/9/main" uri="{78C0D931-6437-407d-A8EE-F0AAD7539E65}">
      <x14:conditionalFormattings>
        <x14:conditionalFormatting xmlns:xm="http://schemas.microsoft.com/office/excel/2006/main">
          <x14:cfRule type="cellIs" priority="919" operator="equal" id="{D8B4C9E9-65DB-4297-9681-0A216DF1FF0B}">
            <xm:f>'Zoznam tímov a pretekárov'!$B$67</xm:f>
            <x14:dxf>
              <fill>
                <patternFill>
                  <bgColor rgb="FFFFFF00"/>
                </patternFill>
              </fill>
            </x14:dxf>
          </x14:cfRule>
          <x14:cfRule type="cellIs" priority="920" operator="equal" id="{1A90E836-0E44-4C8D-8BA8-55968CAEEB2F}">
            <xm:f>'Zoznam tímov a pretekárov'!$B$66</xm:f>
            <x14:dxf>
              <fill>
                <patternFill>
                  <bgColor theme="3" tint="0.59996337778862885"/>
                </patternFill>
              </fill>
            </x14:dxf>
          </x14:cfRule>
          <x14:cfRule type="cellIs" priority="921" operator="equal" id="{AF575206-7779-4BD6-AB87-E510B0D08B40}">
            <xm:f>'Zoznam tímov a pretekárov'!$B$69</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 N41 E41 H41 K45 N45 E45 H45 N47 E47 H47 N49 E49 H49 N43 E43 H43</xm:sqref>
        </x14:conditionalFormatting>
        <x14:conditionalFormatting xmlns:xm="http://schemas.microsoft.com/office/excel/2006/main">
          <x14:cfRule type="cellIs" priority="928" operator="equal" id="{419B5C35-D8A6-4CCB-977B-4D1093E245CF}">
            <xm:f>'Zoznam tímov a pretekárov'!$B$68</xm:f>
            <x14:dxf>
              <fill>
                <patternFill>
                  <bgColor rgb="FFFF0000"/>
                </patternFill>
              </fill>
            </x14:dxf>
          </x14:cfRule>
          <xm:sqref>E35 E5 E7 E9 E11 E13 E15 E17 E19 E21 E23 E25 E27 E29 H29 E31 H31 H37 H39 E33 H33 H41 E45 H45 H47 H49 H43</xm:sqref>
        </x14:conditionalFormatting>
        <x14:conditionalFormatting xmlns:xm="http://schemas.microsoft.com/office/excel/2006/main">
          <x14:cfRule type="cellIs" priority="206" operator="equal" id="{145F3790-433F-48C0-9D2F-080AAAE8697A}">
            <xm:f>'Zoznam tímov a pretekárov'!$B$67</xm:f>
            <x14:dxf>
              <fill>
                <patternFill>
                  <bgColor rgb="FFFFFF00"/>
                </patternFill>
              </fill>
            </x14:dxf>
          </x14:cfRule>
          <x14:cfRule type="cellIs" priority="207" operator="equal" id="{6672B3F7-6CD4-46F2-842A-BA76F081777B}">
            <xm:f>'Zoznam tímov a pretekárov'!$B$66</xm:f>
            <x14:dxf>
              <fill>
                <patternFill>
                  <bgColor theme="3" tint="0.59996337778862885"/>
                </patternFill>
              </fill>
            </x14:dxf>
          </x14:cfRule>
          <x14:cfRule type="cellIs" priority="208" operator="equal" id="{0B184689-E0DB-4FEC-82DA-FBAFE44903B2}">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209" operator="equal" id="{B6648863-2A0C-43BB-9A98-64BFA15064A7}">
            <xm:f>'Zoznam tímov a pretekárov'!$B$68</xm:f>
            <x14:dxf>
              <fill>
                <patternFill>
                  <bgColor rgb="FFFF0000"/>
                </patternFill>
              </fill>
            </x14:dxf>
          </x14:cfRule>
          <xm:sqref>E37</xm:sqref>
        </x14:conditionalFormatting>
        <x14:conditionalFormatting xmlns:xm="http://schemas.microsoft.com/office/excel/2006/main">
          <x14:cfRule type="cellIs" priority="190" operator="equal" id="{22003B6A-223B-41D6-81E1-0D906DB46D33}">
            <xm:f>'Zoznam tímov a pretekárov'!$B$67</xm:f>
            <x14:dxf>
              <fill>
                <patternFill>
                  <bgColor rgb="FFFFFF00"/>
                </patternFill>
              </fill>
            </x14:dxf>
          </x14:cfRule>
          <x14:cfRule type="cellIs" priority="191" operator="equal" id="{E882459A-A8DB-479B-820A-BB805446FC55}">
            <xm:f>'Zoznam tímov a pretekárov'!$B$66</xm:f>
            <x14:dxf>
              <fill>
                <patternFill>
                  <bgColor theme="3" tint="0.59996337778862885"/>
                </patternFill>
              </fill>
            </x14:dxf>
          </x14:cfRule>
          <x14:cfRule type="cellIs" priority="192" operator="equal" id="{B87EBDC6-B0BB-4A94-97C5-233AE66A58D6}">
            <xm:f>'Zoznam tímov a pretekárov'!$B$69</xm:f>
            <x14:dxf>
              <font>
                <strike val="0"/>
              </font>
              <fill>
                <patternFill patternType="none">
                  <bgColor auto="1"/>
                </patternFill>
              </fill>
            </x14:dxf>
          </x14:cfRule>
          <xm:sqref>K39</xm:sqref>
        </x14:conditionalFormatting>
        <x14:conditionalFormatting xmlns:xm="http://schemas.microsoft.com/office/excel/2006/main">
          <x14:cfRule type="cellIs" priority="193" operator="equal" id="{32C7BA1A-2D1F-41CE-8B5F-7E8AF35BAF08}">
            <xm:f>'Zoznam tímov a pretekárov'!$B$68</xm:f>
            <x14:dxf>
              <fill>
                <patternFill>
                  <bgColor rgb="FFFF0000"/>
                </patternFill>
              </fill>
            </x14:dxf>
          </x14:cfRule>
          <xm:sqref>E39</xm:sqref>
        </x14:conditionalFormatting>
        <x14:conditionalFormatting xmlns:xm="http://schemas.microsoft.com/office/excel/2006/main">
          <x14:cfRule type="containsBlanks" priority="170" id="{C773ACB3-C863-4C45-9CDB-6C5BD7AEC0C6}">
            <xm:f>LEN(TRIM('30 družstiev Preteky č. 1'!C41))=0</xm:f>
            <x14:dxf>
              <fill>
                <patternFill>
                  <bgColor rgb="FF00FF00"/>
                </patternFill>
              </fill>
            </x14:dxf>
          </x14:cfRule>
          <xm:sqref>H45:I45 C45 C41 E41:F41 C42:J42 H41:I41 L42:M42 C46:M46 K45:L45 L41 E47:F47 H47:I47 C47 C48:M48 L47 N45:N49 E49:F49 H49:I49 C49 C50:N50 L49 N41:N43 C43 E43:F43 H43:I43 L43 K41:K42 E45:F45 C44:N44 H59:I59 C59 C55 E55:F55 H55:I55 C60:M60 K59:L59 L55 E61:F61 H61:I61 C61 C62:M62 L61 N59:N63 E63:F63 H63:I63 C63 C64:N64 L63 N55:N57 C57 E57:F57 H57:I57 L57 C56:M56 E59:F59 C58:N58</xm:sqref>
        </x14:conditionalFormatting>
        <x14:conditionalFormatting xmlns:xm="http://schemas.microsoft.com/office/excel/2006/main">
          <x14:cfRule type="cellIs" priority="171" operator="equal" id="{D8D20E69-40C5-413E-B1E4-8D01D9F85328}">
            <xm:f>'Zoznam tímov a pretekárov'!$B$67</xm:f>
            <x14:dxf>
              <fill>
                <patternFill>
                  <bgColor rgb="FFFFFF00"/>
                </patternFill>
              </fill>
            </x14:dxf>
          </x14:cfRule>
          <x14:cfRule type="cellIs" priority="172" operator="equal" id="{936CF7C0-43F8-4414-9299-87CC81D778F1}">
            <xm:f>'Zoznam tímov a pretekárov'!$B$66</xm:f>
            <x14:dxf>
              <fill>
                <patternFill>
                  <bgColor theme="3" tint="0.59996337778862885"/>
                </patternFill>
              </fill>
            </x14:dxf>
          </x14:cfRule>
          <x14:cfRule type="cellIs" priority="173" operator="equal" id="{F05F8553-8E61-4957-AC75-E0249346A1A2}">
            <xm:f>'Zoznam tímov a pretekárov'!$B$69</xm:f>
            <x14:dxf>
              <font>
                <strike val="0"/>
              </font>
              <fill>
                <patternFill patternType="none">
                  <bgColor auto="1"/>
                </patternFill>
              </fill>
            </x14:dxf>
          </x14:cfRule>
          <xm:sqref>K41</xm:sqref>
        </x14:conditionalFormatting>
        <x14:conditionalFormatting xmlns:xm="http://schemas.microsoft.com/office/excel/2006/main">
          <x14:cfRule type="cellIs" priority="174" operator="equal" id="{5A9F10B0-23E1-4727-9055-353468DAB866}">
            <xm:f>'Zoznam tímov a pretekárov'!$B$68</xm:f>
            <x14:dxf>
              <fill>
                <patternFill>
                  <bgColor rgb="FFFF0000"/>
                </patternFill>
              </fill>
            </x14:dxf>
          </x14:cfRule>
          <xm:sqref>E41</xm:sqref>
        </x14:conditionalFormatting>
        <x14:conditionalFormatting xmlns:xm="http://schemas.microsoft.com/office/excel/2006/main">
          <x14:cfRule type="cellIs" priority="145" operator="equal" id="{4DBE81B5-67D2-44EF-AD5A-313ADABE78F4}">
            <xm:f>'Zoznam tímov a pretekárov'!$B$68</xm:f>
            <x14:dxf>
              <fill>
                <patternFill>
                  <bgColor rgb="FFFF0000"/>
                </patternFill>
              </fill>
            </x14:dxf>
          </x14:cfRule>
          <xm:sqref>E47</xm:sqref>
        </x14:conditionalFormatting>
        <x14:conditionalFormatting xmlns:xm="http://schemas.microsoft.com/office/excel/2006/main">
          <x14:cfRule type="cellIs" priority="129" operator="equal" id="{7A6F299D-61EE-4B55-9F73-CF2BA26C7249}">
            <xm:f>'Zoznam tímov a pretekárov'!$B$68</xm:f>
            <x14:dxf>
              <fill>
                <patternFill>
                  <bgColor rgb="FFFF0000"/>
                </patternFill>
              </fill>
            </x14:dxf>
          </x14:cfRule>
          <xm:sqref>E49</xm:sqref>
        </x14:conditionalFormatting>
        <x14:conditionalFormatting xmlns:xm="http://schemas.microsoft.com/office/excel/2006/main">
          <x14:cfRule type="cellIs" priority="113" operator="equal" id="{A0551674-8356-4A34-B517-04091C747F67}">
            <xm:f>'Zoznam tímov a pretekárov'!$B$68</xm:f>
            <x14:dxf>
              <fill>
                <patternFill>
                  <bgColor rgb="FFFF0000"/>
                </patternFill>
              </fill>
            </x14:dxf>
          </x14:cfRule>
          <xm:sqref>E43</xm:sqref>
        </x14:conditionalFormatting>
        <x14:conditionalFormatting xmlns:xm="http://schemas.microsoft.com/office/excel/2006/main">
          <x14:cfRule type="containsBlanks" priority="1383" id="{9D320AE2-76CE-4885-A184-5CC1A76A0484}">
            <xm:f>LEN(TRIM('30 družstiev Preteky č. 1'!AQ43))=0</xm:f>
            <x14:dxf>
              <fill>
                <patternFill>
                  <bgColor rgb="FF00FF00"/>
                </patternFill>
              </fill>
            </x14:dxf>
          </x14:cfRule>
          <xm:sqref>AQ41</xm:sqref>
        </x14:conditionalFormatting>
        <x14:conditionalFormatting xmlns:xm="http://schemas.microsoft.com/office/excel/2006/main">
          <x14:cfRule type="cellIs" priority="85" operator="equal" id="{08B13A3F-9A30-4BE1-B9BE-1243194DDE64}">
            <xm:f>'Zoznam tímov a pretekárov'!$B$67</xm:f>
            <x14:dxf>
              <fill>
                <patternFill>
                  <bgColor rgb="FFFFFF00"/>
                </patternFill>
              </fill>
            </x14:dxf>
          </x14:cfRule>
          <x14:cfRule type="cellIs" priority="86" operator="equal" id="{7E3D4DE6-E118-4C2F-B87D-1E4A7E7BC9E8}">
            <xm:f>'Zoznam tímov a pretekárov'!$B$66</xm:f>
            <x14:dxf>
              <fill>
                <patternFill>
                  <bgColor theme="3" tint="0.59996337778862885"/>
                </patternFill>
              </fill>
            </x14:dxf>
          </x14:cfRule>
          <x14:cfRule type="cellIs" priority="87" operator="equal" id="{B2FE71D4-3EB3-4246-A513-45813A514205}">
            <xm:f>'Zoznam tímov a pretekárov'!$B$69</xm:f>
            <x14:dxf>
              <font>
                <strike val="0"/>
              </font>
              <fill>
                <patternFill patternType="none">
                  <bgColor auto="1"/>
                </patternFill>
              </fill>
            </x14:dxf>
          </x14:cfRule>
          <xm:sqref>N51 E51 H51 N53 E53 H53 N55 E55 H55 K59 N59 E59 H59 N61 E61 H61 N63 E63 H63 N57 E57 H57</xm:sqref>
        </x14:conditionalFormatting>
        <x14:conditionalFormatting xmlns:xm="http://schemas.microsoft.com/office/excel/2006/main">
          <x14:cfRule type="cellIs" priority="88" operator="equal" id="{40353AFB-86A1-434C-8A1A-7EEFE003E9F7}">
            <xm:f>'Zoznam tímov a pretekárov'!$B$68</xm:f>
            <x14:dxf>
              <fill>
                <patternFill>
                  <bgColor rgb="FFFF0000"/>
                </patternFill>
              </fill>
            </x14:dxf>
          </x14:cfRule>
          <xm:sqref>H51 H53 H55 E59 H59 H61 H63 H57</xm:sqref>
        </x14:conditionalFormatting>
        <x14:conditionalFormatting xmlns:xm="http://schemas.microsoft.com/office/excel/2006/main">
          <x14:cfRule type="cellIs" priority="81" operator="equal" id="{34BFA163-487C-40B2-B14B-0207D8B39A6D}">
            <xm:f>'Zoznam tímov a pretekárov'!$B$67</xm:f>
            <x14:dxf>
              <fill>
                <patternFill>
                  <bgColor rgb="FFFFFF00"/>
                </patternFill>
              </fill>
            </x14:dxf>
          </x14:cfRule>
          <x14:cfRule type="cellIs" priority="82" operator="equal" id="{7A9CCF58-B151-4254-83E8-405DA2EA55D8}">
            <xm:f>'Zoznam tímov a pretekárov'!$B$66</xm:f>
            <x14:dxf>
              <fill>
                <patternFill>
                  <bgColor theme="3" tint="0.59996337778862885"/>
                </patternFill>
              </fill>
            </x14:dxf>
          </x14:cfRule>
          <x14:cfRule type="cellIs" priority="83" operator="equal" id="{593012BE-AAA6-4DF1-B11D-915DD3D69A96}">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84" operator="equal" id="{D4B43F5E-39F7-48AE-9A2F-854EE3F100E9}">
            <xm:f>'Zoznam tímov a pretekárov'!$B$68</xm:f>
            <x14:dxf>
              <fill>
                <patternFill>
                  <bgColor rgb="FFFF0000"/>
                </patternFill>
              </fill>
            </x14:dxf>
          </x14:cfRule>
          <xm:sqref>E51</xm:sqref>
        </x14:conditionalFormatting>
        <x14:conditionalFormatting xmlns:xm="http://schemas.microsoft.com/office/excel/2006/main">
          <x14:cfRule type="cellIs" priority="65" operator="equal" id="{97499D37-A409-421F-AF9F-4C50037E2F76}">
            <xm:f>'Zoznam tímov a pretekárov'!$B$67</xm:f>
            <x14:dxf>
              <fill>
                <patternFill>
                  <bgColor rgb="FFFFFF00"/>
                </patternFill>
              </fill>
            </x14:dxf>
          </x14:cfRule>
          <x14:cfRule type="cellIs" priority="66" operator="equal" id="{C7F101A5-3DAB-49FE-B275-AC83C4A796C3}">
            <xm:f>'Zoznam tímov a pretekárov'!$B$66</xm:f>
            <x14:dxf>
              <fill>
                <patternFill>
                  <bgColor theme="3" tint="0.59996337778862885"/>
                </patternFill>
              </fill>
            </x14:dxf>
          </x14:cfRule>
          <x14:cfRule type="cellIs" priority="67" operator="equal" id="{A7E6B080-9758-4E85-B051-161E8D4F415F}">
            <xm:f>'Zoznam tímov a pretekárov'!$B$69</xm:f>
            <x14:dxf>
              <font>
                <strike val="0"/>
              </font>
              <fill>
                <patternFill patternType="none">
                  <bgColor auto="1"/>
                </patternFill>
              </fill>
            </x14:dxf>
          </x14:cfRule>
          <xm:sqref>K53</xm:sqref>
        </x14:conditionalFormatting>
        <x14:conditionalFormatting xmlns:xm="http://schemas.microsoft.com/office/excel/2006/main">
          <x14:cfRule type="cellIs" priority="68" operator="equal" id="{FD40E3EC-E1F5-49B9-B13D-B2CCA0703C79}">
            <xm:f>'Zoznam tímov a pretekárov'!$B$68</xm:f>
            <x14:dxf>
              <fill>
                <patternFill>
                  <bgColor rgb="FFFF0000"/>
                </patternFill>
              </fill>
            </x14:dxf>
          </x14:cfRule>
          <xm:sqref>E53</xm:sqref>
        </x14:conditionalFormatting>
        <x14:conditionalFormatting xmlns:xm="http://schemas.microsoft.com/office/excel/2006/main">
          <x14:cfRule type="cellIs" priority="52" operator="equal" id="{11D49F04-253B-432C-95F9-04E5ED22D846}">
            <xm:f>'Zoznam tímov a pretekárov'!$B$68</xm:f>
            <x14:dxf>
              <fill>
                <patternFill>
                  <bgColor rgb="FFFF0000"/>
                </patternFill>
              </fill>
            </x14:dxf>
          </x14:cfRule>
          <xm:sqref>E55</xm:sqref>
        </x14:conditionalFormatting>
        <x14:conditionalFormatting xmlns:xm="http://schemas.microsoft.com/office/excel/2006/main">
          <x14:cfRule type="cellIs" priority="47" operator="equal" id="{849F6146-3883-407B-BAA4-63191DD12B89}">
            <xm:f>'Zoznam tímov a pretekárov'!$B$68</xm:f>
            <x14:dxf>
              <fill>
                <patternFill>
                  <bgColor rgb="FFFF0000"/>
                </patternFill>
              </fill>
            </x14:dxf>
          </x14:cfRule>
          <xm:sqref>E61</xm:sqref>
        </x14:conditionalFormatting>
        <x14:conditionalFormatting xmlns:xm="http://schemas.microsoft.com/office/excel/2006/main">
          <x14:cfRule type="cellIs" priority="43" operator="equal" id="{2CF29F85-EC4A-4842-B77D-122395C8DEF8}">
            <xm:f>'Zoznam tímov a pretekárov'!$B$68</xm:f>
            <x14:dxf>
              <fill>
                <patternFill>
                  <bgColor rgb="FFFF0000"/>
                </patternFill>
              </fill>
            </x14:dxf>
          </x14:cfRule>
          <xm:sqref>E63</xm:sqref>
        </x14:conditionalFormatting>
        <x14:conditionalFormatting xmlns:xm="http://schemas.microsoft.com/office/excel/2006/main">
          <x14:cfRule type="cellIs" priority="39" operator="equal" id="{A9007FCF-BD11-43C0-9666-1283B9ECBC67}">
            <xm:f>'Zoznam tímov a pretekárov'!$B$68</xm:f>
            <x14:dxf>
              <fill>
                <patternFill>
                  <bgColor rgb="FFFF0000"/>
                </patternFill>
              </fill>
            </x14:dxf>
          </x14:cfRule>
          <xm:sqref>E57</xm:sqref>
        </x14:conditionalFormatting>
        <x14:conditionalFormatting xmlns:xm="http://schemas.microsoft.com/office/excel/2006/main">
          <x14:cfRule type="cellIs" priority="33" operator="equal" id="{069CC738-5757-42DA-A184-BE05DEAA2A15}">
            <xm:f>'Zoznam tímov a pretekárov'!$B$67</xm:f>
            <x14:dxf>
              <fill>
                <patternFill>
                  <bgColor rgb="FFFFFF00"/>
                </patternFill>
              </fill>
            </x14:dxf>
          </x14:cfRule>
          <x14:cfRule type="cellIs" priority="34" operator="equal" id="{1D97055A-405C-455E-B75F-0C23F1BEF6D9}">
            <xm:f>'Zoznam tímov a pretekárov'!$B$66</xm:f>
            <x14:dxf>
              <fill>
                <patternFill>
                  <bgColor theme="3" tint="0.59996337778862885"/>
                </patternFill>
              </fill>
            </x14:dxf>
          </x14:cfRule>
          <x14:cfRule type="cellIs" priority="35" operator="equal" id="{F2BDE094-0E60-4252-9B1B-B8FE705624E7}">
            <xm:f>'Zoznam tímov a pretekárov'!$B$69</xm:f>
            <x14:dxf>
              <font>
                <strike val="0"/>
              </font>
              <fill>
                <patternFill patternType="none">
                  <bgColor auto="1"/>
                </patternFill>
              </fill>
            </x14:dxf>
          </x14:cfRule>
          <xm:sqref>K49</xm:sqref>
        </x14:conditionalFormatting>
        <x14:conditionalFormatting xmlns:xm="http://schemas.microsoft.com/office/excel/2006/main">
          <x14:cfRule type="cellIs" priority="28" operator="equal" id="{D2914737-A741-4ACE-B217-E036332A7927}">
            <xm:f>'Zoznam tímov a pretekárov'!$B$67</xm:f>
            <x14:dxf>
              <fill>
                <patternFill>
                  <bgColor rgb="FFFFFF00"/>
                </patternFill>
              </fill>
            </x14:dxf>
          </x14:cfRule>
          <x14:cfRule type="cellIs" priority="29" operator="equal" id="{B7028499-77D1-4F87-9E09-BD7CF19427FB}">
            <xm:f>'Zoznam tímov a pretekárov'!$B$66</xm:f>
            <x14:dxf>
              <fill>
                <patternFill>
                  <bgColor theme="3" tint="0.59996337778862885"/>
                </patternFill>
              </fill>
            </x14:dxf>
          </x14:cfRule>
          <x14:cfRule type="cellIs" priority="30" operator="equal" id="{A574F663-E72D-4BD4-A383-ACB3FA4546E5}">
            <xm:f>'Zoznam tímov a pretekárov'!$B$69</xm:f>
            <x14:dxf>
              <font>
                <strike val="0"/>
              </font>
              <fill>
                <patternFill patternType="none">
                  <bgColor auto="1"/>
                </patternFill>
              </fill>
            </x14:dxf>
          </x14:cfRule>
          <xm:sqref>K43</xm:sqref>
        </x14:conditionalFormatting>
        <x14:conditionalFormatting xmlns:xm="http://schemas.microsoft.com/office/excel/2006/main">
          <x14:cfRule type="cellIs" priority="23" operator="equal" id="{F4876021-87EA-487C-B661-4DB76FAEB5D3}">
            <xm:f>'Zoznam tímov a pretekárov'!$B$67</xm:f>
            <x14:dxf>
              <fill>
                <patternFill>
                  <bgColor rgb="FFFFFF00"/>
                </patternFill>
              </fill>
            </x14:dxf>
          </x14:cfRule>
          <x14:cfRule type="cellIs" priority="24" operator="equal" id="{C3E157B3-F949-43B9-B07E-CCC0D1EC3C92}">
            <xm:f>'Zoznam tímov a pretekárov'!$B$66</xm:f>
            <x14:dxf>
              <fill>
                <patternFill>
                  <bgColor theme="3" tint="0.59996337778862885"/>
                </patternFill>
              </fill>
            </x14:dxf>
          </x14:cfRule>
          <x14:cfRule type="cellIs" priority="25" operator="equal" id="{BA1CAA69-BAF6-4BEE-A0CA-2B3B22ECBADF}">
            <xm:f>'Zoznam tímov a pretekárov'!$B$69</xm:f>
            <x14:dxf>
              <font>
                <strike val="0"/>
              </font>
              <fill>
                <patternFill patternType="none">
                  <bgColor auto="1"/>
                </patternFill>
              </fill>
            </x14:dxf>
          </x14:cfRule>
          <xm:sqref>K57</xm:sqref>
        </x14:conditionalFormatting>
        <x14:conditionalFormatting xmlns:xm="http://schemas.microsoft.com/office/excel/2006/main">
          <x14:cfRule type="cellIs" priority="18" operator="equal" id="{3E0D0F89-C8E5-4066-AAED-7003FE32A2FE}">
            <xm:f>'Zoznam tímov a pretekárov'!$B$67</xm:f>
            <x14:dxf>
              <fill>
                <patternFill>
                  <bgColor rgb="FFFFFF00"/>
                </patternFill>
              </fill>
            </x14:dxf>
          </x14:cfRule>
          <x14:cfRule type="cellIs" priority="19" operator="equal" id="{F14E17AD-93F7-4700-B280-280F191FF306}">
            <xm:f>'Zoznam tímov a pretekárov'!$B$66</xm:f>
            <x14:dxf>
              <fill>
                <patternFill>
                  <bgColor theme="3" tint="0.59996337778862885"/>
                </patternFill>
              </fill>
            </x14:dxf>
          </x14:cfRule>
          <x14:cfRule type="cellIs" priority="20" operator="equal" id="{FA672913-FB93-4001-8B95-B9761EB86C07}">
            <xm:f>'Zoznam tímov a pretekárov'!$B$69</xm:f>
            <x14:dxf>
              <font>
                <strike val="0"/>
              </font>
              <fill>
                <patternFill patternType="none">
                  <bgColor auto="1"/>
                </patternFill>
              </fill>
            </x14:dxf>
          </x14:cfRule>
          <xm:sqref>K47</xm:sqref>
        </x14:conditionalFormatting>
        <x14:conditionalFormatting xmlns:xm="http://schemas.microsoft.com/office/excel/2006/main">
          <x14:cfRule type="cellIs" priority="13" operator="equal" id="{46FBDC75-2673-4E6A-BA38-6F57C093A3F6}">
            <xm:f>'Zoznam tímov a pretekárov'!$B$67</xm:f>
            <x14:dxf>
              <fill>
                <patternFill>
                  <bgColor rgb="FFFFFF00"/>
                </patternFill>
              </fill>
            </x14:dxf>
          </x14:cfRule>
          <x14:cfRule type="cellIs" priority="14" operator="equal" id="{312C8DDE-E68D-4F02-94D2-FC635EAC0A13}">
            <xm:f>'Zoznam tímov a pretekárov'!$B$66</xm:f>
            <x14:dxf>
              <fill>
                <patternFill>
                  <bgColor theme="3" tint="0.59996337778862885"/>
                </patternFill>
              </fill>
            </x14:dxf>
          </x14:cfRule>
          <x14:cfRule type="cellIs" priority="15" operator="equal" id="{854A786D-AAAB-44BE-A974-7695559DEA4A}">
            <xm:f>'Zoznam tímov a pretekárov'!$B$69</xm:f>
            <x14:dxf>
              <font>
                <strike val="0"/>
              </font>
              <fill>
                <patternFill patternType="none">
                  <bgColor auto="1"/>
                </patternFill>
              </fill>
            </x14:dxf>
          </x14:cfRule>
          <xm:sqref>K61</xm:sqref>
        </x14:conditionalFormatting>
        <x14:conditionalFormatting xmlns:xm="http://schemas.microsoft.com/office/excel/2006/main">
          <x14:cfRule type="cellIs" priority="8" operator="equal" id="{F9C407E9-90E6-4845-9793-0C403AD57EF1}">
            <xm:f>'Zoznam tímov a pretekárov'!$B$67</xm:f>
            <x14:dxf>
              <fill>
                <patternFill>
                  <bgColor rgb="FFFFFF00"/>
                </patternFill>
              </fill>
            </x14:dxf>
          </x14:cfRule>
          <x14:cfRule type="cellIs" priority="9" operator="equal" id="{B2D52F6D-54A1-4F33-B768-26FBD701E511}">
            <xm:f>'Zoznam tímov a pretekárov'!$B$66</xm:f>
            <x14:dxf>
              <fill>
                <patternFill>
                  <bgColor theme="3" tint="0.59996337778862885"/>
                </patternFill>
              </fill>
            </x14:dxf>
          </x14:cfRule>
          <x14:cfRule type="cellIs" priority="10" operator="equal" id="{99A0F00F-976C-490F-B976-7F5D98D462CE}">
            <xm:f>'Zoznam tímov a pretekárov'!$B$69</xm:f>
            <x14:dxf>
              <font>
                <strike val="0"/>
              </font>
              <fill>
                <patternFill patternType="none">
                  <bgColor auto="1"/>
                </patternFill>
              </fill>
            </x14:dxf>
          </x14:cfRule>
          <xm:sqref>K63</xm:sqref>
        </x14:conditionalFormatting>
        <x14:conditionalFormatting xmlns:xm="http://schemas.microsoft.com/office/excel/2006/main">
          <x14:cfRule type="cellIs" priority="3" operator="equal" id="{7DAFE898-B451-496C-829E-74483B3E9249}">
            <xm:f>'Zoznam tímov a pretekárov'!$B$67</xm:f>
            <x14:dxf>
              <fill>
                <patternFill>
                  <bgColor rgb="FFFFFF00"/>
                </patternFill>
              </fill>
            </x14:dxf>
          </x14:cfRule>
          <x14:cfRule type="cellIs" priority="4" operator="equal" id="{3BE0A08A-BC5C-4BAA-8B74-0766CB14CACD}">
            <xm:f>'Zoznam tímov a pretekárov'!$B$66</xm:f>
            <x14:dxf>
              <fill>
                <patternFill>
                  <bgColor theme="3" tint="0.59996337778862885"/>
                </patternFill>
              </fill>
            </x14:dxf>
          </x14:cfRule>
          <x14:cfRule type="cellIs" priority="5" operator="equal" id="{55D4052C-1ADA-4E3D-982F-254B4CE66FA4}">
            <xm:f>'Zoznam tímov a pretekárov'!$B$69</xm:f>
            <x14:dxf>
              <font>
                <strike val="0"/>
              </font>
              <fill>
                <patternFill patternType="none">
                  <bgColor auto="1"/>
                </patternFill>
              </fill>
            </x14:dxf>
          </x14:cfRule>
          <xm:sqref>K55</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14:formula1>
            <xm:f>'Zoznam tímov a pretekárov'!$B$66:$B$69</xm:f>
          </x14:formula1>
          <xm:sqref>K5 N41 N43 N45 N47 N49 K49 K47 K45 K43 K41 H41 H43 H45 H47 H49 E49 E47 E45 E43 E41 E33 H33 K33 N33 H5 N39 K39 H39 E39 E37 H37 K37 N37 N35 K35 H35 E35 E31 H31 K31 N31 N29 K29 H29 E29 E27 H27 K27 N27 N25 K25 H25 E25 E23 H23 K23 N23 N21 K21 H21 E21 E19 H19 K19 N19 N17 K17 H17 E17 E15 H15 K15 N15 N13 K13 H13 E13 E11 H11 K11 N11 N9 K9 H9 E9 E7 H7 K7 N7 N5 N55 N57 N59 N61 N63 K63 K61 K59 K57 K55 H55 H57 H59 H61 H63 E63 E61 E59 E57 E55 N53 K53 H53 E53 E51 H51 K51 N51 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pretekárov'!$B$47:$I$47</xm:f>
          </x14:formula1>
          <xm:sqref>C49:D49 F49:G49 I49:J49 L49:M49</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pretekárov'!$B$39:$I$39</xm:f>
          </x14:formula1>
          <xm:sqref>C41:D41 F41:G41 I41:J41 L41:M41</xm:sqref>
        </x14:dataValidation>
        <x14:dataValidation type="list" allowBlank="1" showInputMessage="1" showErrorMessage="1">
          <x14:formula1>
            <xm:f>'Zoznam tímov a pretekárov'!$B$49:$I$49</xm:f>
          </x14:formula1>
          <xm:sqref>C51:D51 F51:G51 I51:J51 L51:M51</xm:sqref>
        </x14:dataValidation>
        <x14:dataValidation type="list" allowBlank="1" showInputMessage="1" showErrorMessage="1">
          <x14:formula1>
            <xm:f>'Zoznam tímov a pretekárov'!$B$51:$I$51</xm:f>
          </x14:formula1>
          <xm:sqref>C53:D53 F53:G53 I53:J53 L53:M53</xm:sqref>
        </x14:dataValidation>
        <x14:dataValidation type="list" allowBlank="1" showInputMessage="1" showErrorMessage="1">
          <x14:formula1>
            <xm:f>'Zoznam tímov a pretekárov'!$B$53:$I$53</xm:f>
          </x14:formula1>
          <xm:sqref>C55:D55 F55:G55 I55:J55 L55:M55</xm:sqref>
        </x14:dataValidation>
        <x14:dataValidation type="list" allowBlank="1" showInputMessage="1" showErrorMessage="1">
          <x14:formula1>
            <xm:f>'Zoznam tímov a pretekárov'!$B$55:$I$55</xm:f>
          </x14:formula1>
          <xm:sqref>C57:D57 F57:G57 I57:J57 L57:M57</xm:sqref>
        </x14:dataValidation>
        <x14:dataValidation type="list" allowBlank="1" showInputMessage="1" showErrorMessage="1">
          <x14:formula1>
            <xm:f>'Zoznam tímov a pretekárov'!$B$57:$I$57</xm:f>
          </x14:formula1>
          <xm:sqref>C59:D59 F59:G59 I59:J59 L59:M59</xm:sqref>
        </x14:dataValidation>
        <x14:dataValidation type="list" allowBlank="1" showInputMessage="1" showErrorMessage="1">
          <x14:formula1>
            <xm:f>'Zoznam tímov a pretekárov'!$B$59:$I$59</xm:f>
          </x14:formula1>
          <xm:sqref>C61:D61 F61:G61 I61:J61 L61:M61</xm:sqref>
        </x14:dataValidation>
        <x14:dataValidation type="list" allowBlank="1" showInputMessage="1" showErrorMessage="1">
          <x14:formula1>
            <xm:f>'Zoznam tímov a pretekárov'!$B$61:$I$61</xm:f>
          </x14:formula1>
          <xm:sqref>C63:D63 F63:G63 I63:J63 L63:M63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29" t="s">
        <v>28</v>
      </c>
      <c r="B1" s="230"/>
      <c r="C1" s="230"/>
      <c r="D1" s="230"/>
      <c r="E1" s="230"/>
      <c r="F1" s="230"/>
      <c r="G1" s="230"/>
      <c r="H1" s="230"/>
      <c r="I1" s="230"/>
      <c r="J1" s="230"/>
      <c r="K1" s="230"/>
      <c r="L1" s="230"/>
      <c r="M1" s="230"/>
      <c r="N1" s="230"/>
      <c r="O1" s="230"/>
      <c r="P1" s="230"/>
      <c r="Q1" s="231"/>
      <c r="R1" s="5"/>
      <c r="S1" s="5"/>
    </row>
    <row r="2" spans="1:27" ht="20.100000000000001" customHeight="1" thickBot="1" x14ac:dyDescent="0.25">
      <c r="A2" s="232" t="s">
        <v>20</v>
      </c>
      <c r="B2" s="235" t="s">
        <v>18</v>
      </c>
      <c r="C2" s="238" t="s">
        <v>15</v>
      </c>
      <c r="D2" s="239"/>
      <c r="E2" s="240"/>
      <c r="F2" s="239" t="s">
        <v>16</v>
      </c>
      <c r="G2" s="239"/>
      <c r="H2" s="239"/>
      <c r="I2" s="238"/>
      <c r="J2" s="239"/>
      <c r="K2" s="240"/>
      <c r="L2" s="239"/>
      <c r="M2" s="239"/>
      <c r="N2" s="239"/>
      <c r="O2" s="238" t="s">
        <v>3</v>
      </c>
      <c r="P2" s="239"/>
      <c r="Q2" s="240"/>
      <c r="R2" s="6"/>
      <c r="S2" s="6"/>
    </row>
    <row r="3" spans="1:27" ht="12" customHeight="1" thickTop="1" x14ac:dyDescent="0.2">
      <c r="A3" s="233"/>
      <c r="B3" s="236"/>
      <c r="C3" s="241" t="s">
        <v>2</v>
      </c>
      <c r="D3" s="243" t="s">
        <v>12</v>
      </c>
      <c r="E3" s="247" t="s">
        <v>1</v>
      </c>
      <c r="F3" s="248" t="s">
        <v>2</v>
      </c>
      <c r="G3" s="243" t="s">
        <v>12</v>
      </c>
      <c r="H3" s="247" t="s">
        <v>1</v>
      </c>
      <c r="I3" s="241" t="s">
        <v>2</v>
      </c>
      <c r="J3" s="243" t="s">
        <v>12</v>
      </c>
      <c r="K3" s="247" t="s">
        <v>1</v>
      </c>
      <c r="L3" s="248" t="s">
        <v>2</v>
      </c>
      <c r="M3" s="243" t="s">
        <v>12</v>
      </c>
      <c r="N3" s="247" t="s">
        <v>1</v>
      </c>
      <c r="O3" s="255" t="s">
        <v>2</v>
      </c>
      <c r="P3" s="243" t="s">
        <v>17</v>
      </c>
      <c r="Q3" s="252" t="s">
        <v>1</v>
      </c>
      <c r="R3" s="6"/>
      <c r="S3" s="6"/>
    </row>
    <row r="4" spans="1:27" ht="18" customHeight="1" thickBot="1" x14ac:dyDescent="0.25">
      <c r="A4" s="234"/>
      <c r="B4" s="237"/>
      <c r="C4" s="245"/>
      <c r="D4" s="246"/>
      <c r="E4" s="247"/>
      <c r="F4" s="249"/>
      <c r="G4" s="246"/>
      <c r="H4" s="247"/>
      <c r="I4" s="242"/>
      <c r="J4" s="244"/>
      <c r="K4" s="254"/>
      <c r="L4" s="257"/>
      <c r="M4" s="244"/>
      <c r="N4" s="254"/>
      <c r="O4" s="256"/>
      <c r="P4" s="244"/>
      <c r="Q4" s="253"/>
      <c r="R4" s="6"/>
      <c r="S4" s="6"/>
    </row>
    <row r="5" spans="1:27" ht="35.1" customHeight="1" thickBot="1" x14ac:dyDescent="0.25">
      <c r="A5" s="2">
        <v>1</v>
      </c>
      <c r="B5" s="33" t="str">
        <f>'Zoznam tímov a pretekárov'!A3</f>
        <v>Sereď -Feeder team Sereď</v>
      </c>
      <c r="C5" s="34">
        <f>'30 družstiev Preteky č. 1'!O5</f>
        <v>14</v>
      </c>
      <c r="D5" s="35">
        <f>'30 družstiev Preteky č. 1'!P5</f>
        <v>60220</v>
      </c>
      <c r="E5" s="36">
        <f>'30 družstiev Preteky č. 1'!Q5</f>
        <v>2</v>
      </c>
      <c r="F5" s="34">
        <f>'30 Preteky č.2'!O5</f>
        <v>20</v>
      </c>
      <c r="G5" s="35">
        <f>'30 Preteky č.2'!P5</f>
        <v>45750</v>
      </c>
      <c r="H5" s="36">
        <f>'30 Preteky č.2'!Q5</f>
        <v>5</v>
      </c>
      <c r="I5" s="37"/>
      <c r="J5" s="38"/>
      <c r="K5" s="39"/>
      <c r="L5" s="40"/>
      <c r="M5" s="38"/>
      <c r="N5" s="41"/>
      <c r="O5" s="42">
        <f t="shared" ref="O5:P7" si="0">SUM(C5+F5+I5+L5)</f>
        <v>34</v>
      </c>
      <c r="P5" s="43">
        <f t="shared" si="0"/>
        <v>105970</v>
      </c>
      <c r="Q5" s="44">
        <f>AA5</f>
        <v>3</v>
      </c>
      <c r="R5" s="3"/>
      <c r="S5" s="3"/>
      <c r="V5" s="44">
        <f>(RANK(O5,$O$5:$O$16,1))</f>
        <v>3</v>
      </c>
      <c r="W5">
        <f>RANK(P5,$P$5:$P$16,0)</f>
        <v>2</v>
      </c>
      <c r="X5">
        <f>V5+W5*0.001</f>
        <v>3.0019999999999998</v>
      </c>
      <c r="AA5">
        <f>RANK(X5,$X$5:$X$16,1)</f>
        <v>3</v>
      </c>
    </row>
    <row r="6" spans="1:27" ht="35.1" customHeight="1" thickBot="1" x14ac:dyDescent="0.25">
      <c r="A6" s="7">
        <v>2</v>
      </c>
      <c r="B6" s="33" t="str">
        <f>'Zoznam tímov a pretekárov'!A5</f>
        <v>Bratislava I.- AWA-S</v>
      </c>
      <c r="C6" s="45">
        <f>'30 družstiev Preteky č. 1'!O7</f>
        <v>26</v>
      </c>
      <c r="D6" s="46">
        <f>'30 družstiev Preteky č. 1'!P7</f>
        <v>38640</v>
      </c>
      <c r="E6" s="47">
        <f>'30 družstiev Preteky č. 1'!Q7</f>
        <v>13</v>
      </c>
      <c r="F6" s="45">
        <f>'30 Preteky č.2'!O7</f>
        <v>36.5</v>
      </c>
      <c r="G6" s="46">
        <f>'30 Preteky č.2'!P7</f>
        <v>30200</v>
      </c>
      <c r="H6" s="77">
        <f>'30 Preteky č.2'!Q7</f>
        <v>19</v>
      </c>
      <c r="I6" s="48"/>
      <c r="J6" s="49"/>
      <c r="K6" s="50"/>
      <c r="L6" s="51"/>
      <c r="M6" s="49"/>
      <c r="N6" s="52"/>
      <c r="O6" s="53">
        <f t="shared" si="0"/>
        <v>62.5</v>
      </c>
      <c r="P6" s="54">
        <f t="shared" si="0"/>
        <v>68840</v>
      </c>
      <c r="Q6" s="44">
        <f t="shared" ref="Q6:Q16" si="1">AA6</f>
        <v>9</v>
      </c>
      <c r="R6" s="3"/>
      <c r="S6" s="3"/>
      <c r="V6" s="44">
        <f t="shared" ref="V6:V16" si="2">(RANK(O6,$O$5:$O$16,1))</f>
        <v>9</v>
      </c>
      <c r="W6">
        <f t="shared" ref="W6:W16" si="3">RANK(P6,$P$5:$P$16,0)</f>
        <v>9</v>
      </c>
      <c r="X6">
        <f t="shared" ref="X6:X16" si="4">V6+W6*0.001</f>
        <v>9.0090000000000003</v>
      </c>
      <c r="AA6">
        <f t="shared" ref="AA6:AA16" si="5">RANK(X6,$X$5:$X$16,1)</f>
        <v>9</v>
      </c>
    </row>
    <row r="7" spans="1:27" ht="35.1" customHeight="1" thickBot="1" x14ac:dyDescent="0.25">
      <c r="A7" s="2">
        <v>3</v>
      </c>
      <c r="B7" s="33" t="str">
        <f>'Zoznam tímov a pretekárov'!A7</f>
        <v>Nové Zámky  Maros-Mix Tubertini</v>
      </c>
      <c r="C7" s="45">
        <f>'30 družstiev Preteky č. 1'!O9</f>
        <v>14</v>
      </c>
      <c r="D7" s="46">
        <f>'30 družstiev Preteky č. 1'!P9</f>
        <v>50340</v>
      </c>
      <c r="E7" s="47">
        <f>'30 družstiev Preteky č. 1'!Q9</f>
        <v>4</v>
      </c>
      <c r="F7" s="45">
        <f>'30 Preteky č.2'!O9</f>
        <v>17</v>
      </c>
      <c r="G7" s="46">
        <f>'30 Preteky č.2'!P9</f>
        <v>50020</v>
      </c>
      <c r="H7" s="77">
        <f>'30 Preteky č.2'!Q9</f>
        <v>4</v>
      </c>
      <c r="I7" s="48"/>
      <c r="J7" s="49"/>
      <c r="K7" s="50"/>
      <c r="L7" s="51"/>
      <c r="M7" s="49"/>
      <c r="N7" s="52"/>
      <c r="O7" s="53">
        <f t="shared" si="0"/>
        <v>31</v>
      </c>
      <c r="P7" s="54">
        <f t="shared" si="0"/>
        <v>100360</v>
      </c>
      <c r="Q7" s="44">
        <f t="shared" si="1"/>
        <v>2</v>
      </c>
      <c r="R7" s="3"/>
      <c r="S7" s="3"/>
      <c r="V7" s="44">
        <f t="shared" si="2"/>
        <v>2</v>
      </c>
      <c r="W7">
        <f t="shared" si="3"/>
        <v>3</v>
      </c>
      <c r="X7">
        <f t="shared" si="4"/>
        <v>2.0030000000000001</v>
      </c>
      <c r="AA7">
        <f t="shared" si="5"/>
        <v>2</v>
      </c>
    </row>
    <row r="8" spans="1:27" ht="35.1" customHeight="1" thickBot="1" x14ac:dyDescent="0.25">
      <c r="A8" s="7">
        <v>4</v>
      </c>
      <c r="B8" s="33" t="str">
        <f>'Zoznam tímov a pretekárov'!A9</f>
        <v>Czechoslovakia feeder team</v>
      </c>
      <c r="C8" s="45">
        <f>'30 družstiev Preteky č. 1'!O11</f>
        <v>20</v>
      </c>
      <c r="D8" s="46">
        <f>'30 družstiev Preteky č. 1'!P11</f>
        <v>46070</v>
      </c>
      <c r="E8" s="47">
        <f>'30 družstiev Preteky č. 1'!Q11</f>
        <v>10</v>
      </c>
      <c r="F8" s="45">
        <f>'30 Preteky č.2'!O11</f>
        <v>21</v>
      </c>
      <c r="G8" s="46">
        <f>'30 Preteky č.2'!P11</f>
        <v>43985</v>
      </c>
      <c r="H8" s="77">
        <f>'30 Preteky č.2'!Q11</f>
        <v>6</v>
      </c>
      <c r="I8" s="48"/>
      <c r="J8" s="49"/>
      <c r="K8" s="50"/>
      <c r="L8" s="51"/>
      <c r="M8" s="49"/>
      <c r="N8" s="52"/>
      <c r="O8" s="53">
        <f t="shared" ref="O8:O16" si="6">SUM(C8+F8+I8+L8)</f>
        <v>41</v>
      </c>
      <c r="P8" s="54">
        <f t="shared" ref="P8:P16" si="7">SUM(D8+G8+J8+M8)</f>
        <v>90055</v>
      </c>
      <c r="Q8" s="44">
        <f t="shared" si="1"/>
        <v>7</v>
      </c>
      <c r="R8" s="3"/>
      <c r="S8" s="3"/>
      <c r="V8" s="44">
        <f t="shared" si="2"/>
        <v>7</v>
      </c>
      <c r="W8">
        <f t="shared" si="3"/>
        <v>5</v>
      </c>
      <c r="X8">
        <f t="shared" si="4"/>
        <v>7.0049999999999999</v>
      </c>
      <c r="AA8">
        <f t="shared" si="5"/>
        <v>7</v>
      </c>
    </row>
    <row r="9" spans="1:27" ht="35.1" customHeight="1" thickBot="1" x14ac:dyDescent="0.25">
      <c r="A9" s="2">
        <v>5</v>
      </c>
      <c r="B9" s="33" t="str">
        <f>'Zoznam tímov a pretekárov'!A11</f>
        <v>Hlohovec - Browvning</v>
      </c>
      <c r="C9" s="45">
        <f>'30 družstiev Preteky č. 1'!O13</f>
        <v>19</v>
      </c>
      <c r="D9" s="46">
        <f>'30 družstiev Preteky č. 1'!P13</f>
        <v>49400</v>
      </c>
      <c r="E9" s="47">
        <f>'30 družstiev Preteky č. 1'!Q13</f>
        <v>8</v>
      </c>
      <c r="F9" s="45">
        <f>'30 Preteky č.2'!O13</f>
        <v>21</v>
      </c>
      <c r="G9" s="46">
        <f>'30 Preteky č.2'!P13</f>
        <v>43960</v>
      </c>
      <c r="H9" s="77">
        <f>'30 Preteky č.2'!Q13</f>
        <v>7</v>
      </c>
      <c r="I9" s="48"/>
      <c r="J9" s="49"/>
      <c r="K9" s="50"/>
      <c r="L9" s="51"/>
      <c r="M9" s="49"/>
      <c r="N9" s="52"/>
      <c r="O9" s="53">
        <f t="shared" si="6"/>
        <v>40</v>
      </c>
      <c r="P9" s="54">
        <f t="shared" si="7"/>
        <v>93360</v>
      </c>
      <c r="Q9" s="44">
        <f t="shared" si="1"/>
        <v>6</v>
      </c>
      <c r="R9" s="83"/>
      <c r="S9" s="3"/>
      <c r="V9" s="44">
        <f t="shared" si="2"/>
        <v>6</v>
      </c>
      <c r="W9">
        <f t="shared" si="3"/>
        <v>4</v>
      </c>
      <c r="X9">
        <f t="shared" si="4"/>
        <v>6.0039999999999996</v>
      </c>
      <c r="AA9">
        <f t="shared" si="5"/>
        <v>6</v>
      </c>
    </row>
    <row r="10" spans="1:27" ht="35.1" customHeight="1" thickBot="1" x14ac:dyDescent="0.25">
      <c r="A10" s="7">
        <v>6</v>
      </c>
      <c r="B10" s="33" t="str">
        <f>'Zoznam tímov a pretekárov'!A13</f>
        <v>Senec</v>
      </c>
      <c r="C10" s="45">
        <f>'30 družstiev Preteky č. 1'!O15</f>
        <v>28</v>
      </c>
      <c r="D10" s="46">
        <f>'30 družstiev Preteky č. 1'!P15</f>
        <v>38120</v>
      </c>
      <c r="E10" s="47">
        <f>'30 družstiev Preteky č. 1'!Q15</f>
        <v>15</v>
      </c>
      <c r="F10" s="45">
        <f>'30 Preteky č.2'!O15</f>
        <v>38</v>
      </c>
      <c r="G10" s="46">
        <f>'30 Preteky č.2'!P15</f>
        <v>29740</v>
      </c>
      <c r="H10" s="77">
        <f>'30 Preteky č.2'!Q15</f>
        <v>22</v>
      </c>
      <c r="I10" s="48"/>
      <c r="J10" s="49"/>
      <c r="K10" s="50"/>
      <c r="L10" s="55"/>
      <c r="M10" s="49"/>
      <c r="N10" s="52"/>
      <c r="O10" s="53">
        <f t="shared" si="6"/>
        <v>66</v>
      </c>
      <c r="P10" s="54">
        <f t="shared" si="7"/>
        <v>67860</v>
      </c>
      <c r="Q10" s="44">
        <f t="shared" si="1"/>
        <v>10</v>
      </c>
      <c r="R10" s="3"/>
      <c r="S10" s="3"/>
      <c r="V10" s="44">
        <f t="shared" si="2"/>
        <v>10</v>
      </c>
      <c r="W10">
        <f t="shared" si="3"/>
        <v>10</v>
      </c>
      <c r="X10">
        <f t="shared" si="4"/>
        <v>10.01</v>
      </c>
      <c r="AA10">
        <f t="shared" si="5"/>
        <v>10</v>
      </c>
    </row>
    <row r="11" spans="1:27" ht="35.1" customHeight="1" thickBot="1" x14ac:dyDescent="0.25">
      <c r="A11" s="2">
        <v>7</v>
      </c>
      <c r="B11" s="33" t="str">
        <f>'Zoznam tímov a pretekárov'!A15</f>
        <v>Dolný Kubín - Robinson</v>
      </c>
      <c r="C11" s="45">
        <f>'30 družstiev Preteky č. 1'!O17</f>
        <v>18</v>
      </c>
      <c r="D11" s="46">
        <f>'30 družstiev Preteky č. 1'!P17</f>
        <v>46870</v>
      </c>
      <c r="E11" s="47">
        <f>'30 družstiev Preteky č. 1'!Q17</f>
        <v>6</v>
      </c>
      <c r="F11" s="45">
        <f>'30 Preteky č.2'!O17</f>
        <v>21</v>
      </c>
      <c r="G11" s="46">
        <f>'30 Preteky č.2'!P17</f>
        <v>36820</v>
      </c>
      <c r="H11" s="77">
        <f>'30 Preteky č.2'!Q17</f>
        <v>8</v>
      </c>
      <c r="I11" s="48"/>
      <c r="J11" s="49"/>
      <c r="K11" s="50"/>
      <c r="L11" s="51"/>
      <c r="M11" s="49"/>
      <c r="N11" s="52"/>
      <c r="O11" s="53">
        <f t="shared" si="6"/>
        <v>39</v>
      </c>
      <c r="P11" s="54">
        <f t="shared" si="7"/>
        <v>83690</v>
      </c>
      <c r="Q11" s="44">
        <f t="shared" si="1"/>
        <v>5</v>
      </c>
      <c r="R11" s="3"/>
      <c r="S11" s="3"/>
      <c r="V11" s="44">
        <f t="shared" si="2"/>
        <v>5</v>
      </c>
      <c r="W11">
        <f t="shared" si="3"/>
        <v>7</v>
      </c>
      <c r="X11">
        <f t="shared" si="4"/>
        <v>5.0069999999999997</v>
      </c>
      <c r="AA11">
        <f t="shared" si="5"/>
        <v>5</v>
      </c>
    </row>
    <row r="12" spans="1:27" ht="35.1" customHeight="1" thickBot="1" x14ac:dyDescent="0.25">
      <c r="A12" s="7">
        <v>8</v>
      </c>
      <c r="B12" s="33" t="str">
        <f>'Zoznam tímov a pretekárov'!A17</f>
        <v>Nová Baňa - Masterfish</v>
      </c>
      <c r="C12" s="45">
        <f>'30 družstiev Preteky č. 1'!O19</f>
        <v>9</v>
      </c>
      <c r="D12" s="46">
        <f>'30 družstiev Preteky č. 1'!P19</f>
        <v>58410</v>
      </c>
      <c r="E12" s="47">
        <f>'30 družstiev Preteky č. 1'!Q19</f>
        <v>1</v>
      </c>
      <c r="F12" s="45">
        <f>'30 Preteky č.2'!O19</f>
        <v>16</v>
      </c>
      <c r="G12" s="46">
        <f>'30 Preteky č.2'!P19</f>
        <v>51720</v>
      </c>
      <c r="H12" s="77">
        <f>'30 Preteky č.2'!Q19</f>
        <v>3</v>
      </c>
      <c r="I12" s="48"/>
      <c r="J12" s="49"/>
      <c r="K12" s="50"/>
      <c r="L12" s="51"/>
      <c r="M12" s="49"/>
      <c r="N12" s="52"/>
      <c r="O12" s="53">
        <f t="shared" si="6"/>
        <v>25</v>
      </c>
      <c r="P12" s="54">
        <f t="shared" si="7"/>
        <v>110130</v>
      </c>
      <c r="Q12" s="44">
        <f t="shared" si="1"/>
        <v>1</v>
      </c>
      <c r="R12" s="3"/>
      <c r="S12" s="3"/>
      <c r="V12" s="44">
        <f t="shared" si="2"/>
        <v>1</v>
      </c>
      <c r="W12">
        <f t="shared" si="3"/>
        <v>1</v>
      </c>
      <c r="X12">
        <f t="shared" si="4"/>
        <v>1.0009999999999999</v>
      </c>
      <c r="AA12">
        <f t="shared" si="5"/>
        <v>1</v>
      </c>
    </row>
    <row r="13" spans="1:27" ht="35.1" customHeight="1" thickBot="1" x14ac:dyDescent="0.25">
      <c r="A13" s="2">
        <v>9</v>
      </c>
      <c r="B13" s="33" t="str">
        <f>'Zoznam tímov a pretekárov'!A19</f>
        <v>Dunajská Streda - Golden feeder team</v>
      </c>
      <c r="C13" s="45">
        <f>'30 družstiev Preteky č. 1'!O21</f>
        <v>14</v>
      </c>
      <c r="D13" s="46">
        <f>'30 družstiev Preteky č. 1'!P21</f>
        <v>51000</v>
      </c>
      <c r="E13" s="47">
        <f>'30 družstiev Preteky č. 1'!Q21</f>
        <v>3</v>
      </c>
      <c r="F13" s="45">
        <f>'30 Preteky č.2'!O21</f>
        <v>23.5</v>
      </c>
      <c r="G13" s="46">
        <f>'30 Preteky č.2'!P21</f>
        <v>38135</v>
      </c>
      <c r="H13" s="77">
        <f>'30 Preteky č.2'!Q21</f>
        <v>10</v>
      </c>
      <c r="I13" s="48"/>
      <c r="J13" s="49"/>
      <c r="K13" s="50"/>
      <c r="L13" s="55"/>
      <c r="M13" s="49"/>
      <c r="N13" s="52"/>
      <c r="O13" s="53">
        <f t="shared" si="6"/>
        <v>37.5</v>
      </c>
      <c r="P13" s="54">
        <f t="shared" si="7"/>
        <v>89135</v>
      </c>
      <c r="Q13" s="44">
        <f t="shared" si="1"/>
        <v>4</v>
      </c>
      <c r="R13" s="3"/>
      <c r="S13" s="3"/>
      <c r="V13" s="44">
        <f t="shared" si="2"/>
        <v>4</v>
      </c>
      <c r="W13">
        <f t="shared" si="3"/>
        <v>6</v>
      </c>
      <c r="X13">
        <f t="shared" si="4"/>
        <v>4.0060000000000002</v>
      </c>
      <c r="AA13">
        <f t="shared" si="5"/>
        <v>4</v>
      </c>
    </row>
    <row r="14" spans="1:27" ht="35.1" customHeight="1" thickBot="1" x14ac:dyDescent="0.25">
      <c r="A14" s="7">
        <v>10</v>
      </c>
      <c r="B14" s="33" t="str">
        <f>'Zoznam tímov a pretekárov'!A21</f>
        <v>Košice C - Sensas</v>
      </c>
      <c r="C14" s="45">
        <f>'30 družstiev Preteky č. 1'!O23</f>
        <v>27</v>
      </c>
      <c r="D14" s="46">
        <f>'30 družstiev Preteky č. 1'!P23</f>
        <v>45800</v>
      </c>
      <c r="E14" s="47">
        <f>'30 družstiev Preteky č. 1'!Q23</f>
        <v>14</v>
      </c>
      <c r="F14" s="45">
        <f>'30 Preteky č.2'!O23</f>
        <v>30</v>
      </c>
      <c r="G14" s="46">
        <f>'30 Preteky č.2'!P23</f>
        <v>32510</v>
      </c>
      <c r="H14" s="77">
        <f>'30 Preteky č.2'!Q23</f>
        <v>14</v>
      </c>
      <c r="I14" s="48"/>
      <c r="J14" s="49"/>
      <c r="K14" s="50"/>
      <c r="L14" s="51"/>
      <c r="M14" s="49"/>
      <c r="N14" s="52"/>
      <c r="O14" s="53">
        <f t="shared" si="6"/>
        <v>57</v>
      </c>
      <c r="P14" s="54">
        <f t="shared" si="7"/>
        <v>78310</v>
      </c>
      <c r="Q14" s="44">
        <f t="shared" si="1"/>
        <v>8</v>
      </c>
      <c r="R14" s="83"/>
      <c r="S14" s="3"/>
      <c r="V14" s="44">
        <f t="shared" si="2"/>
        <v>8</v>
      </c>
      <c r="W14">
        <f t="shared" si="3"/>
        <v>8</v>
      </c>
      <c r="X14">
        <f t="shared" si="4"/>
        <v>8.0079999999999991</v>
      </c>
      <c r="AA14">
        <f t="shared" si="5"/>
        <v>8</v>
      </c>
    </row>
    <row r="15" spans="1:27" ht="35.1" customHeight="1" thickBot="1" x14ac:dyDescent="0.25">
      <c r="A15" s="7">
        <v>11</v>
      </c>
      <c r="B15" s="33" t="str">
        <f>'Zoznam tímov a pretekárov'!A23</f>
        <v>Topoľníky Arapaima</v>
      </c>
      <c r="C15" s="45">
        <f>'30 družstiev Preteky č. 1'!O25</f>
        <v>49</v>
      </c>
      <c r="D15" s="46">
        <f>'30 družstiev Preteky č. 1'!P25</f>
        <v>17370</v>
      </c>
      <c r="E15" s="47">
        <f>'30 družstiev Preteky č. 1'!Q25</f>
        <v>25</v>
      </c>
      <c r="F15" s="45">
        <f>'30 Preteky č.2'!O25</f>
        <v>29</v>
      </c>
      <c r="G15" s="46">
        <f>'30 Preteky č.2'!P25</f>
        <v>33160</v>
      </c>
      <c r="H15" s="77">
        <f>'30 Preteky č.2'!Q25</f>
        <v>13</v>
      </c>
      <c r="I15" s="48"/>
      <c r="J15" s="49"/>
      <c r="K15" s="50"/>
      <c r="L15" s="51"/>
      <c r="M15" s="49"/>
      <c r="N15" s="52"/>
      <c r="O15" s="53">
        <f t="shared" si="6"/>
        <v>78</v>
      </c>
      <c r="P15" s="54">
        <f t="shared" si="7"/>
        <v>50530</v>
      </c>
      <c r="Q15" s="44">
        <f t="shared" si="1"/>
        <v>12</v>
      </c>
      <c r="R15" s="3"/>
      <c r="S15" s="3"/>
      <c r="V15" s="44">
        <f t="shared" si="2"/>
        <v>12</v>
      </c>
      <c r="W15">
        <f t="shared" si="3"/>
        <v>12</v>
      </c>
      <c r="X15">
        <f t="shared" si="4"/>
        <v>12.012</v>
      </c>
      <c r="AA15">
        <f t="shared" si="5"/>
        <v>12</v>
      </c>
    </row>
    <row r="16" spans="1:27" ht="35.1" customHeight="1" thickBot="1" x14ac:dyDescent="0.25">
      <c r="A16" s="4">
        <v>12</v>
      </c>
      <c r="B16" s="56" t="str">
        <f>'Zoznam tímov a pretekárov'!A25</f>
        <v>Štúrovo Timar mix Maver</v>
      </c>
      <c r="C16" s="70">
        <f>'30 družstiev Preteky č. 1'!O27</f>
        <v>37</v>
      </c>
      <c r="D16" s="57">
        <f>'30 družstiev Preteky č. 1'!P27</f>
        <v>25240</v>
      </c>
      <c r="E16" s="58">
        <f>'30 družstiev Preteky č. 1'!Q27</f>
        <v>20</v>
      </c>
      <c r="F16" s="70">
        <f>'30 Preteky č.2'!O27</f>
        <v>37</v>
      </c>
      <c r="G16" s="57">
        <f>'30 Preteky č.2'!P27</f>
        <v>25565</v>
      </c>
      <c r="H16" s="58">
        <f>'30 Preteky č.2'!Q27</f>
        <v>21</v>
      </c>
      <c r="I16" s="59"/>
      <c r="J16" s="60"/>
      <c r="K16" s="61"/>
      <c r="L16" s="62"/>
      <c r="M16" s="60"/>
      <c r="N16" s="63"/>
      <c r="O16" s="64">
        <f t="shared" si="6"/>
        <v>74</v>
      </c>
      <c r="P16" s="65">
        <f t="shared" si="7"/>
        <v>50805</v>
      </c>
      <c r="Q16" s="44">
        <f t="shared" si="1"/>
        <v>11</v>
      </c>
      <c r="R16" s="3"/>
      <c r="S16" s="3"/>
      <c r="V16" s="44">
        <f t="shared" si="2"/>
        <v>11</v>
      </c>
      <c r="W16">
        <f t="shared" si="3"/>
        <v>11</v>
      </c>
      <c r="X16">
        <f t="shared" si="4"/>
        <v>11.010999999999999</v>
      </c>
      <c r="AA16">
        <f t="shared" si="5"/>
        <v>11</v>
      </c>
    </row>
    <row r="17" spans="1:19" ht="27.75" customHeight="1" x14ac:dyDescent="0.25">
      <c r="A17" s="250" t="s">
        <v>19</v>
      </c>
      <c r="B17" s="251"/>
      <c r="C17" s="251"/>
      <c r="D17" s="251"/>
      <c r="E17" s="251"/>
      <c r="F17" s="251"/>
      <c r="G17" s="251"/>
      <c r="H17" s="251"/>
      <c r="I17" s="251"/>
      <c r="J17" s="251"/>
      <c r="K17" s="251"/>
      <c r="L17" s="251"/>
      <c r="M17" s="251"/>
      <c r="N17" s="251"/>
      <c r="O17" s="251"/>
      <c r="P17" s="251"/>
      <c r="Q17" s="251"/>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75" t="s">
        <v>97</v>
      </c>
      <c r="B1" s="276"/>
      <c r="C1" s="277" t="s">
        <v>101</v>
      </c>
      <c r="D1" s="277"/>
      <c r="E1" s="277"/>
      <c r="F1" s="277"/>
      <c r="G1" s="277"/>
      <c r="H1" s="277"/>
      <c r="I1" s="277"/>
      <c r="J1" s="277"/>
      <c r="K1" s="277"/>
      <c r="L1" s="277"/>
      <c r="M1" s="277"/>
      <c r="N1" s="277"/>
      <c r="O1" s="277"/>
      <c r="P1" s="277"/>
      <c r="Q1" s="278"/>
      <c r="T1" s="279" t="s">
        <v>48</v>
      </c>
      <c r="U1" s="280"/>
      <c r="V1" s="281"/>
    </row>
    <row r="2" spans="1:52" ht="20.25" customHeight="1" x14ac:dyDescent="0.2">
      <c r="A2" s="178"/>
      <c r="B2" s="174" t="s">
        <v>18</v>
      </c>
      <c r="C2" s="175" t="s">
        <v>4</v>
      </c>
      <c r="D2" s="176"/>
      <c r="E2" s="177"/>
      <c r="F2" s="175" t="s">
        <v>5</v>
      </c>
      <c r="G2" s="176"/>
      <c r="H2" s="177"/>
      <c r="I2" s="175" t="s">
        <v>6</v>
      </c>
      <c r="J2" s="176"/>
      <c r="K2" s="177"/>
      <c r="L2" s="175" t="s">
        <v>7</v>
      </c>
      <c r="M2" s="176"/>
      <c r="N2" s="176"/>
      <c r="O2" s="222" t="s">
        <v>13</v>
      </c>
      <c r="P2" s="222" t="s">
        <v>14</v>
      </c>
      <c r="Q2" s="225" t="s">
        <v>11</v>
      </c>
      <c r="T2" s="269" t="s">
        <v>49</v>
      </c>
      <c r="U2" s="271" t="s">
        <v>50</v>
      </c>
      <c r="V2" s="273"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78"/>
      <c r="B3" s="174"/>
      <c r="C3" s="179" t="s">
        <v>8</v>
      </c>
      <c r="D3" s="180"/>
      <c r="E3" s="181"/>
      <c r="F3" s="179" t="s">
        <v>8</v>
      </c>
      <c r="G3" s="180"/>
      <c r="H3" s="181"/>
      <c r="I3" s="179" t="s">
        <v>8</v>
      </c>
      <c r="J3" s="180"/>
      <c r="K3" s="181"/>
      <c r="L3" s="179" t="s">
        <v>8</v>
      </c>
      <c r="M3" s="180"/>
      <c r="N3" s="180"/>
      <c r="O3" s="223"/>
      <c r="P3" s="223"/>
      <c r="Q3" s="225"/>
      <c r="T3" s="269"/>
      <c r="U3" s="271"/>
      <c r="V3" s="273"/>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78"/>
      <c r="B4" s="174"/>
      <c r="C4" s="66" t="s">
        <v>9</v>
      </c>
      <c r="D4" s="67" t="s">
        <v>10</v>
      </c>
      <c r="E4" s="68" t="s">
        <v>0</v>
      </c>
      <c r="F4" s="66" t="s">
        <v>9</v>
      </c>
      <c r="G4" s="67" t="s">
        <v>10</v>
      </c>
      <c r="H4" s="68" t="s">
        <v>0</v>
      </c>
      <c r="I4" s="66" t="s">
        <v>9</v>
      </c>
      <c r="J4" s="67" t="s">
        <v>10</v>
      </c>
      <c r="K4" s="68" t="s">
        <v>0</v>
      </c>
      <c r="L4" s="66" t="s">
        <v>9</v>
      </c>
      <c r="M4" s="67" t="s">
        <v>10</v>
      </c>
      <c r="N4" s="69" t="s">
        <v>0</v>
      </c>
      <c r="O4" s="224"/>
      <c r="P4" s="224"/>
      <c r="Q4" s="225"/>
      <c r="T4" s="270"/>
      <c r="U4" s="272"/>
      <c r="V4" s="274"/>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2">
        <v>1</v>
      </c>
      <c r="B5" s="265" t="str">
        <f>'Zoznam tímov a pretekárov'!A3</f>
        <v>Sereď -Feeder team Sereď</v>
      </c>
      <c r="C5" s="158" t="s">
        <v>38</v>
      </c>
      <c r="D5" s="267"/>
      <c r="E5" s="78"/>
      <c r="F5" s="158" t="s">
        <v>59</v>
      </c>
      <c r="G5" s="166"/>
      <c r="H5" s="78"/>
      <c r="I5" s="158" t="s">
        <v>58</v>
      </c>
      <c r="J5" s="166"/>
      <c r="K5" s="78"/>
      <c r="L5" s="158" t="s">
        <v>56</v>
      </c>
      <c r="M5" s="166"/>
      <c r="N5" s="78"/>
      <c r="O5" s="184">
        <f>SUM(E6+H6+K6+N6)</f>
        <v>32</v>
      </c>
      <c r="P5" s="259">
        <f>SUM(D6+G6+J6+M6)</f>
        <v>11520</v>
      </c>
      <c r="Q5" s="261">
        <f>AD6</f>
        <v>9</v>
      </c>
      <c r="T5" s="263">
        <f>O5+'30 družstiev Preteky č. 1'!O5+'30 Preteky č.2'!O5</f>
        <v>66</v>
      </c>
      <c r="U5" s="259">
        <f>P5+'30 družstiev Preteky č. 1'!P5+'30 Preteky č.2'!P5</f>
        <v>117490</v>
      </c>
      <c r="V5" s="261">
        <f>AZ6</f>
        <v>5</v>
      </c>
      <c r="Y5" s="192" t="s">
        <v>21</v>
      </c>
      <c r="Z5" s="193"/>
      <c r="AA5" s="193"/>
      <c r="AB5" s="193"/>
      <c r="AC5" s="193"/>
      <c r="AD5" s="194"/>
      <c r="AE5" s="192" t="s">
        <v>22</v>
      </c>
      <c r="AF5" s="193"/>
      <c r="AG5" s="193"/>
      <c r="AH5" s="194"/>
      <c r="AI5" s="192" t="s">
        <v>23</v>
      </c>
      <c r="AJ5" s="193"/>
      <c r="AK5" s="193"/>
      <c r="AL5" s="194"/>
      <c r="AM5" s="192" t="s">
        <v>24</v>
      </c>
      <c r="AN5" s="193"/>
      <c r="AO5" s="193"/>
      <c r="AP5" s="194"/>
      <c r="AQ5" s="192" t="s">
        <v>25</v>
      </c>
      <c r="AR5" s="193"/>
      <c r="AS5" s="193"/>
      <c r="AT5" s="194"/>
      <c r="AU5" s="21" t="s">
        <v>51</v>
      </c>
    </row>
    <row r="6" spans="1:52" ht="19.5" customHeight="1" thickBot="1" x14ac:dyDescent="0.25">
      <c r="A6" s="173"/>
      <c r="B6" s="266"/>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85"/>
      <c r="P6" s="260"/>
      <c r="Q6" s="262"/>
      <c r="T6" s="264"/>
      <c r="U6" s="260"/>
      <c r="V6" s="262"/>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66</v>
      </c>
      <c r="AV6" s="11">
        <f>U5</f>
        <v>117490</v>
      </c>
      <c r="AW6">
        <f>RANK(AU6,$AU$6:$AU$17,1)</f>
        <v>5</v>
      </c>
      <c r="AX6">
        <f>RANK(AV6,$AV$6:$AV$17,0)</f>
        <v>4</v>
      </c>
      <c r="AY6">
        <f>AW6+AX6*0.00001</f>
        <v>5.0000400000000003</v>
      </c>
      <c r="AZ6">
        <f>RANK(AY6,$AY$6:$AY$17,1)</f>
        <v>5</v>
      </c>
    </row>
    <row r="7" spans="1:52" ht="19.5" customHeight="1" x14ac:dyDescent="0.2">
      <c r="A7" s="172">
        <v>2</v>
      </c>
      <c r="B7" s="265" t="str">
        <f>'Zoznam tímov a pretekárov'!A5</f>
        <v>Bratislava I.- AWA-S</v>
      </c>
      <c r="C7" s="158" t="s">
        <v>60</v>
      </c>
      <c r="D7" s="267"/>
      <c r="E7" s="78"/>
      <c r="F7" s="158" t="s">
        <v>63</v>
      </c>
      <c r="G7" s="267"/>
      <c r="H7" s="78"/>
      <c r="I7" s="158" t="s">
        <v>61</v>
      </c>
      <c r="J7" s="267"/>
      <c r="K7" s="78"/>
      <c r="L7" s="158" t="s">
        <v>62</v>
      </c>
      <c r="M7" s="267"/>
      <c r="N7" s="78"/>
      <c r="O7" s="184">
        <f>SUM(E8+H8+K8+N8)</f>
        <v>27</v>
      </c>
      <c r="P7" s="259">
        <f>SUM(D8+G8+J8+M8)</f>
        <v>20300</v>
      </c>
      <c r="Q7" s="261">
        <f>AD7</f>
        <v>6</v>
      </c>
      <c r="T7" s="263">
        <f>O7+'30 družstiev Preteky č. 1'!O7+'30 Preteky č.2'!O7</f>
        <v>89.5</v>
      </c>
      <c r="U7" s="259">
        <f>P7+'30 družstiev Preteky č. 1'!P7+'30 Preteky č.2'!P7</f>
        <v>89140</v>
      </c>
      <c r="V7" s="261">
        <f>AZ7</f>
        <v>8</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89.5</v>
      </c>
      <c r="AV7" s="11">
        <f>U7</f>
        <v>89140</v>
      </c>
      <c r="AW7">
        <f t="shared" ref="AW7:AW17" si="13">RANK(AU7,$AU$6:$AU$17,1)</f>
        <v>8</v>
      </c>
      <c r="AX7">
        <f t="shared" ref="AX7:AX17" si="14">RANK(AV7,$AV$6:$AV$17,0)</f>
        <v>9</v>
      </c>
      <c r="AY7">
        <f t="shared" ref="AY7:AY17" si="15">AW7+AX7*0.00001</f>
        <v>8.0000900000000001</v>
      </c>
      <c r="AZ7">
        <f t="shared" ref="AZ7:AZ17" si="16">RANK(AY7,$AY$6:$AY$17,1)</f>
        <v>8</v>
      </c>
    </row>
    <row r="8" spans="1:52" ht="19.5" customHeight="1" thickBot="1" x14ac:dyDescent="0.25">
      <c r="A8" s="173"/>
      <c r="B8" s="266"/>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85"/>
      <c r="P8" s="260"/>
      <c r="Q8" s="262"/>
      <c r="T8" s="264"/>
      <c r="U8" s="260"/>
      <c r="V8" s="262"/>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38</v>
      </c>
      <c r="AV8" s="11">
        <f>U9</f>
        <v>138940</v>
      </c>
      <c r="AW8">
        <f t="shared" si="13"/>
        <v>2</v>
      </c>
      <c r="AX8">
        <f t="shared" si="14"/>
        <v>2</v>
      </c>
      <c r="AY8">
        <f t="shared" si="15"/>
        <v>2.0000200000000001</v>
      </c>
      <c r="AZ8">
        <f t="shared" si="16"/>
        <v>2</v>
      </c>
    </row>
    <row r="9" spans="1:52" ht="19.5" customHeight="1" x14ac:dyDescent="0.2">
      <c r="A9" s="268">
        <v>3</v>
      </c>
      <c r="B9" s="265" t="str">
        <f>'Zoznam tímov a pretekárov'!A7</f>
        <v>Nové Zámky  Maros-Mix Tubertini</v>
      </c>
      <c r="C9" s="158" t="s">
        <v>70</v>
      </c>
      <c r="D9" s="267"/>
      <c r="E9" s="78"/>
      <c r="F9" s="158" t="s">
        <v>68</v>
      </c>
      <c r="G9" s="267"/>
      <c r="H9" s="78"/>
      <c r="I9" s="158" t="s">
        <v>69</v>
      </c>
      <c r="J9" s="267"/>
      <c r="K9" s="78"/>
      <c r="L9" s="158" t="s">
        <v>71</v>
      </c>
      <c r="M9" s="267"/>
      <c r="N9" s="78"/>
      <c r="O9" s="184">
        <f>SUM(E10+H10+K10+N10)</f>
        <v>7</v>
      </c>
      <c r="P9" s="259">
        <f>SUM(D10+G10+J10+M10)</f>
        <v>38580</v>
      </c>
      <c r="Q9" s="261">
        <f>AD8</f>
        <v>1</v>
      </c>
      <c r="T9" s="263">
        <f>O9+'30 družstiev Preteky č. 1'!O9+'30 Preteky č.2'!O9</f>
        <v>38</v>
      </c>
      <c r="U9" s="259">
        <f>P9+'30 družstiev Preteky č. 1'!P9+'30 Preteky č.2'!P9</f>
        <v>138940</v>
      </c>
      <c r="V9" s="261">
        <f>AZ8</f>
        <v>2</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77</v>
      </c>
      <c r="AV9" s="11">
        <f>U11</f>
        <v>101275</v>
      </c>
      <c r="AW9">
        <f t="shared" si="13"/>
        <v>7</v>
      </c>
      <c r="AX9">
        <f t="shared" si="14"/>
        <v>6</v>
      </c>
      <c r="AY9">
        <f t="shared" si="15"/>
        <v>7.0000600000000004</v>
      </c>
      <c r="AZ9">
        <f t="shared" si="16"/>
        <v>7</v>
      </c>
    </row>
    <row r="10" spans="1:52" ht="19.5" customHeight="1" thickBot="1" x14ac:dyDescent="0.25">
      <c r="A10" s="268"/>
      <c r="B10" s="266"/>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85"/>
      <c r="P10" s="260"/>
      <c r="Q10" s="262"/>
      <c r="T10" s="264"/>
      <c r="U10" s="260"/>
      <c r="V10" s="262"/>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61</v>
      </c>
      <c r="AV10" s="11">
        <f>U13</f>
        <v>119000</v>
      </c>
      <c r="AW10">
        <f t="shared" si="13"/>
        <v>4</v>
      </c>
      <c r="AX10">
        <f t="shared" si="14"/>
        <v>3</v>
      </c>
      <c r="AY10">
        <f t="shared" si="15"/>
        <v>4.0000299999999998</v>
      </c>
      <c r="AZ10">
        <f t="shared" si="16"/>
        <v>4</v>
      </c>
    </row>
    <row r="11" spans="1:52" ht="19.5" customHeight="1" x14ac:dyDescent="0.2">
      <c r="A11" s="172">
        <v>4</v>
      </c>
      <c r="B11" s="265" t="str">
        <f>'Zoznam tímov a pretekárov'!A9</f>
        <v>Czechoslovakia feeder team</v>
      </c>
      <c r="C11" s="158" t="s">
        <v>64</v>
      </c>
      <c r="D11" s="267"/>
      <c r="E11" s="78"/>
      <c r="F11" s="158" t="s">
        <v>67</v>
      </c>
      <c r="G11" s="267"/>
      <c r="H11" s="78"/>
      <c r="I11" s="158" t="s">
        <v>65</v>
      </c>
      <c r="J11" s="267"/>
      <c r="K11" s="78"/>
      <c r="L11" s="158" t="s">
        <v>66</v>
      </c>
      <c r="M11" s="267"/>
      <c r="N11" s="78"/>
      <c r="O11" s="184">
        <f>SUM(E12+H12+K12+N12)</f>
        <v>36</v>
      </c>
      <c r="P11" s="259">
        <f>SUM(D12+G12+J12+M12)</f>
        <v>11220</v>
      </c>
      <c r="Q11" s="261">
        <f>AD9</f>
        <v>11</v>
      </c>
      <c r="T11" s="263">
        <f>O11+'30 družstiev Preteky č. 1'!O11+'30 Preteky č.2'!O11</f>
        <v>77</v>
      </c>
      <c r="U11" s="259">
        <f>P11+'30 družstiev Preteky č. 1'!P11+'30 Preteky č.2'!P11</f>
        <v>101275</v>
      </c>
      <c r="V11" s="261">
        <f>AZ9</f>
        <v>7</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98</v>
      </c>
      <c r="AV11" s="11">
        <f>U15</f>
        <v>82380</v>
      </c>
      <c r="AW11">
        <f t="shared" si="13"/>
        <v>11</v>
      </c>
      <c r="AX11">
        <f t="shared" si="14"/>
        <v>10</v>
      </c>
      <c r="AY11">
        <f t="shared" si="15"/>
        <v>11.0001</v>
      </c>
      <c r="AZ11">
        <f t="shared" si="16"/>
        <v>11</v>
      </c>
    </row>
    <row r="12" spans="1:52" ht="19.5" customHeight="1" thickBot="1" x14ac:dyDescent="0.25">
      <c r="A12" s="173"/>
      <c r="B12" s="266"/>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85"/>
      <c r="P12" s="260"/>
      <c r="Q12" s="262"/>
      <c r="T12" s="264"/>
      <c r="U12" s="260"/>
      <c r="V12" s="262"/>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68</v>
      </c>
      <c r="AV12" s="11">
        <f>U17</f>
        <v>100570</v>
      </c>
      <c r="AW12">
        <f t="shared" si="13"/>
        <v>6</v>
      </c>
      <c r="AX12">
        <f t="shared" si="14"/>
        <v>7</v>
      </c>
      <c r="AY12">
        <f t="shared" si="15"/>
        <v>6.00007</v>
      </c>
      <c r="AZ12">
        <f t="shared" si="16"/>
        <v>6</v>
      </c>
    </row>
    <row r="13" spans="1:52" ht="19.5" customHeight="1" x14ac:dyDescent="0.2">
      <c r="A13" s="268">
        <v>5</v>
      </c>
      <c r="B13" s="265" t="str">
        <f>'Zoznam tímov a pretekárov'!A11</f>
        <v>Hlohovec - Browvning</v>
      </c>
      <c r="C13" s="158" t="s">
        <v>74</v>
      </c>
      <c r="D13" s="267"/>
      <c r="E13" s="78"/>
      <c r="F13" s="158" t="s">
        <v>73</v>
      </c>
      <c r="G13" s="267"/>
      <c r="H13" s="78"/>
      <c r="I13" s="158" t="s">
        <v>75</v>
      </c>
      <c r="J13" s="267"/>
      <c r="K13" s="78"/>
      <c r="L13" s="158" t="s">
        <v>72</v>
      </c>
      <c r="M13" s="267"/>
      <c r="N13" s="78"/>
      <c r="O13" s="184">
        <f>SUM(E14+H14+K14+N14)</f>
        <v>21</v>
      </c>
      <c r="P13" s="259">
        <f>SUM(D14+G14+J14+M14)</f>
        <v>25640</v>
      </c>
      <c r="Q13" s="261">
        <f>AD10</f>
        <v>4</v>
      </c>
      <c r="T13" s="263">
        <f>O13+'30 družstiev Preteky č. 1'!O13+'30 Preteky č.2'!O13</f>
        <v>61</v>
      </c>
      <c r="U13" s="259">
        <f>P13+'30 družstiev Preteky č. 1'!P13+'30 Preteky č.2'!P13</f>
        <v>119000</v>
      </c>
      <c r="V13" s="261">
        <f>AZ10</f>
        <v>4</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37</v>
      </c>
      <c r="AV13" s="11">
        <f>U19</f>
        <v>145890</v>
      </c>
      <c r="AW13">
        <f t="shared" si="13"/>
        <v>1</v>
      </c>
      <c r="AX13">
        <f t="shared" si="14"/>
        <v>1</v>
      </c>
      <c r="AY13">
        <f t="shared" si="15"/>
        <v>1.0000100000000001</v>
      </c>
      <c r="AZ13">
        <f t="shared" si="16"/>
        <v>1</v>
      </c>
    </row>
    <row r="14" spans="1:52" ht="19.5" customHeight="1" thickBot="1" x14ac:dyDescent="0.25">
      <c r="A14" s="268"/>
      <c r="B14" s="266"/>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85"/>
      <c r="P14" s="260"/>
      <c r="Q14" s="262"/>
      <c r="T14" s="264"/>
      <c r="U14" s="260"/>
      <c r="V14" s="262"/>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57.5</v>
      </c>
      <c r="AV14" s="11">
        <f>U21</f>
        <v>114955</v>
      </c>
      <c r="AW14">
        <f t="shared" si="13"/>
        <v>3</v>
      </c>
      <c r="AX14">
        <f t="shared" si="14"/>
        <v>5</v>
      </c>
      <c r="AY14">
        <f t="shared" si="15"/>
        <v>3.0000499999999999</v>
      </c>
      <c r="AZ14">
        <f t="shared" si="16"/>
        <v>3</v>
      </c>
    </row>
    <row r="15" spans="1:52" ht="19.5" customHeight="1" x14ac:dyDescent="0.2">
      <c r="A15" s="172">
        <v>6</v>
      </c>
      <c r="B15" s="265" t="str">
        <f>'Zoznam tímov a pretekárov'!A13</f>
        <v>Senec</v>
      </c>
      <c r="C15" s="158" t="s">
        <v>76</v>
      </c>
      <c r="D15" s="267"/>
      <c r="E15" s="78"/>
      <c r="F15" s="158" t="s">
        <v>77</v>
      </c>
      <c r="G15" s="267"/>
      <c r="H15" s="78"/>
      <c r="I15" s="158" t="s">
        <v>99</v>
      </c>
      <c r="J15" s="267"/>
      <c r="K15" s="78"/>
      <c r="L15" s="158" t="s">
        <v>78</v>
      </c>
      <c r="M15" s="267"/>
      <c r="N15" s="78"/>
      <c r="O15" s="184">
        <f>SUM(E16+H16+K16+N16)</f>
        <v>32</v>
      </c>
      <c r="P15" s="259">
        <f>SUM(D16+G16+J16+M16)</f>
        <v>14520</v>
      </c>
      <c r="Q15" s="261">
        <f>AD11</f>
        <v>8</v>
      </c>
      <c r="T15" s="263">
        <f>O15+'30 družstiev Preteky č. 1'!O15+'30 Preteky č.2'!O15</f>
        <v>98</v>
      </c>
      <c r="U15" s="259">
        <f>P15+'30 družstiev Preteky č. 1'!P15+'30 Preteky č.2'!P15</f>
        <v>82380</v>
      </c>
      <c r="V15" s="261">
        <f>AZ11</f>
        <v>11</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93</v>
      </c>
      <c r="AV15" s="11">
        <f>U23</f>
        <v>90030</v>
      </c>
      <c r="AW15">
        <f t="shared" si="13"/>
        <v>9</v>
      </c>
      <c r="AX15">
        <f t="shared" si="14"/>
        <v>8</v>
      </c>
      <c r="AY15">
        <f t="shared" si="15"/>
        <v>9.0000800000000005</v>
      </c>
      <c r="AZ15">
        <f t="shared" si="16"/>
        <v>9</v>
      </c>
    </row>
    <row r="16" spans="1:52" ht="19.5" customHeight="1" thickBot="1" x14ac:dyDescent="0.25">
      <c r="A16" s="173"/>
      <c r="B16" s="266"/>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85"/>
      <c r="P16" s="260"/>
      <c r="Q16" s="262"/>
      <c r="T16" s="264"/>
      <c r="U16" s="260"/>
      <c r="V16" s="262"/>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116</v>
      </c>
      <c r="AV16" s="11">
        <f>U25</f>
        <v>60710</v>
      </c>
      <c r="AW16">
        <f t="shared" si="13"/>
        <v>12</v>
      </c>
      <c r="AX16">
        <f t="shared" si="14"/>
        <v>12</v>
      </c>
      <c r="AY16">
        <f t="shared" si="15"/>
        <v>12.000120000000001</v>
      </c>
      <c r="AZ16">
        <f t="shared" si="16"/>
        <v>12</v>
      </c>
    </row>
    <row r="17" spans="1:52" ht="19.5" customHeight="1" thickBot="1" x14ac:dyDescent="0.25">
      <c r="A17" s="268">
        <v>7</v>
      </c>
      <c r="B17" s="265" t="str">
        <f>'Zoznam tímov a pretekárov'!A15</f>
        <v>Dolný Kubín - Robinson</v>
      </c>
      <c r="C17" s="158" t="s">
        <v>80</v>
      </c>
      <c r="D17" s="267"/>
      <c r="E17" s="78"/>
      <c r="F17" s="158" t="s">
        <v>81</v>
      </c>
      <c r="G17" s="267"/>
      <c r="H17" s="78"/>
      <c r="I17" s="158" t="s">
        <v>79</v>
      </c>
      <c r="J17" s="267"/>
      <c r="K17" s="78"/>
      <c r="L17" s="158" t="s">
        <v>83</v>
      </c>
      <c r="M17" s="267"/>
      <c r="N17" s="78"/>
      <c r="O17" s="184">
        <f>SUM(E18+H18+K18+N18)</f>
        <v>29</v>
      </c>
      <c r="P17" s="259">
        <f>SUM(D18+G18+J18+M18)</f>
        <v>16880</v>
      </c>
      <c r="Q17" s="261">
        <f>AD12</f>
        <v>7</v>
      </c>
      <c r="T17" s="263">
        <f>O17+'30 družstiev Preteky č. 1'!O17+'30 Preteky č.2'!O17</f>
        <v>68</v>
      </c>
      <c r="U17" s="259">
        <f>P17+'30 družstiev Preteky č. 1'!P17+'30 Preteky č.2'!P17</f>
        <v>100570</v>
      </c>
      <c r="V17" s="261">
        <f>AZ12</f>
        <v>6</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96</v>
      </c>
      <c r="AV17" s="11">
        <f>U27</f>
        <v>71725</v>
      </c>
      <c r="AW17">
        <f t="shared" si="13"/>
        <v>10</v>
      </c>
      <c r="AX17">
        <f t="shared" si="14"/>
        <v>11</v>
      </c>
      <c r="AY17">
        <f t="shared" si="15"/>
        <v>10.000109999999999</v>
      </c>
      <c r="AZ17">
        <f t="shared" si="16"/>
        <v>10</v>
      </c>
    </row>
    <row r="18" spans="1:52" ht="19.5" customHeight="1" thickBot="1" x14ac:dyDescent="0.25">
      <c r="A18" s="268"/>
      <c r="B18" s="266"/>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85"/>
      <c r="P18" s="260"/>
      <c r="Q18" s="262"/>
      <c r="T18" s="264"/>
      <c r="U18" s="260"/>
      <c r="V18" s="262"/>
      <c r="AF18" s="10"/>
      <c r="AJ18" s="29"/>
      <c r="AK18" s="30"/>
      <c r="AL18" s="31"/>
    </row>
    <row r="19" spans="1:52" ht="19.5" customHeight="1" thickBot="1" x14ac:dyDescent="0.25">
      <c r="A19" s="172">
        <v>8</v>
      </c>
      <c r="B19" s="265" t="str">
        <f>'Zoznam tímov a pretekárov'!A17</f>
        <v>Nová Baňa - Masterfish</v>
      </c>
      <c r="C19" s="158" t="s">
        <v>86</v>
      </c>
      <c r="D19" s="267"/>
      <c r="E19" s="78"/>
      <c r="F19" s="158" t="s">
        <v>84</v>
      </c>
      <c r="G19" s="267"/>
      <c r="H19" s="78"/>
      <c r="I19" s="158" t="s">
        <v>108</v>
      </c>
      <c r="J19" s="267"/>
      <c r="K19" s="78"/>
      <c r="L19" s="158" t="s">
        <v>85</v>
      </c>
      <c r="M19" s="267"/>
      <c r="N19" s="78"/>
      <c r="O19" s="184">
        <f>SUM(E20+H20+K20+N20)</f>
        <v>12</v>
      </c>
      <c r="P19" s="259">
        <f>SUM(D20+G20+J20+M20)</f>
        <v>35760</v>
      </c>
      <c r="Q19" s="261">
        <f>AD13</f>
        <v>2</v>
      </c>
      <c r="T19" s="263">
        <f>O19+'30 družstiev Preteky č. 1'!O19+'30 Preteky č.2'!O19</f>
        <v>37</v>
      </c>
      <c r="U19" s="259">
        <f>P19+'30 družstiev Preteky č. 1'!P19+'30 Preteky č.2'!P19</f>
        <v>145890</v>
      </c>
      <c r="V19" s="261">
        <f>AZ13</f>
        <v>1</v>
      </c>
      <c r="AF19" s="10"/>
      <c r="AP19" s="21" t="s">
        <v>26</v>
      </c>
      <c r="AQ19" s="9" t="str">
        <f>IF(C5 = "D","0"," ")</f>
        <v xml:space="preserve"> </v>
      </c>
    </row>
    <row r="20" spans="1:52" ht="19.5" customHeight="1" thickBot="1" x14ac:dyDescent="0.25">
      <c r="A20" s="173"/>
      <c r="B20" s="266"/>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85"/>
      <c r="P20" s="260"/>
      <c r="Q20" s="262"/>
      <c r="T20" s="264"/>
      <c r="U20" s="260"/>
      <c r="V20" s="262"/>
      <c r="AF20" s="10"/>
      <c r="AP20" s="21" t="s">
        <v>27</v>
      </c>
    </row>
    <row r="21" spans="1:52" ht="19.5" customHeight="1" x14ac:dyDescent="0.2">
      <c r="A21" s="172">
        <v>9</v>
      </c>
      <c r="B21" s="265" t="str">
        <f>'Zoznam tímov a pretekárov'!A19</f>
        <v>Dunajská Streda - Golden feeder team</v>
      </c>
      <c r="C21" s="158" t="s">
        <v>52</v>
      </c>
      <c r="D21" s="267"/>
      <c r="E21" s="78"/>
      <c r="F21" s="158" t="s">
        <v>55</v>
      </c>
      <c r="G21" s="267"/>
      <c r="H21" s="78"/>
      <c r="I21" s="158" t="s">
        <v>54</v>
      </c>
      <c r="J21" s="267"/>
      <c r="K21" s="78"/>
      <c r="L21" s="158" t="s">
        <v>53</v>
      </c>
      <c r="M21" s="267"/>
      <c r="N21" s="78"/>
      <c r="O21" s="184">
        <f>SUM(E22+H22+K22+N22)</f>
        <v>20</v>
      </c>
      <c r="P21" s="259">
        <f>SUM(D22+G22+J22+M22)</f>
        <v>25820</v>
      </c>
      <c r="Q21" s="261">
        <f>AD14</f>
        <v>3</v>
      </c>
      <c r="T21" s="263">
        <f>O21+'30 družstiev Preteky č. 1'!O21+'30 Preteky č.2'!O21</f>
        <v>57.5</v>
      </c>
      <c r="U21" s="259">
        <f>P21+'30 družstiev Preteky č. 1'!P21+'30 Preteky č.2'!P21</f>
        <v>114955</v>
      </c>
      <c r="V21" s="261">
        <f>AZ14</f>
        <v>3</v>
      </c>
      <c r="AF21" s="10"/>
    </row>
    <row r="22" spans="1:52" ht="19.5" customHeight="1" thickBot="1" x14ac:dyDescent="0.25">
      <c r="A22" s="173"/>
      <c r="B22" s="266"/>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85"/>
      <c r="P22" s="260"/>
      <c r="Q22" s="262"/>
      <c r="T22" s="264"/>
      <c r="U22" s="260"/>
      <c r="V22" s="262"/>
      <c r="AF22" s="10"/>
    </row>
    <row r="23" spans="1:52" ht="19.5" customHeight="1" x14ac:dyDescent="0.2">
      <c r="A23" s="268">
        <v>10</v>
      </c>
      <c r="B23" s="265" t="str">
        <f>'Zoznam tímov a pretekárov'!A21</f>
        <v>Košice C - Sensas</v>
      </c>
      <c r="C23" s="158" t="s">
        <v>88</v>
      </c>
      <c r="D23" s="267"/>
      <c r="E23" s="78"/>
      <c r="F23" s="158" t="s">
        <v>89</v>
      </c>
      <c r="G23" s="267"/>
      <c r="H23" s="78"/>
      <c r="I23" s="158" t="s">
        <v>87</v>
      </c>
      <c r="J23" s="267"/>
      <c r="K23" s="78"/>
      <c r="L23" s="158" t="s">
        <v>90</v>
      </c>
      <c r="M23" s="267"/>
      <c r="N23" s="78"/>
      <c r="O23" s="184">
        <f>SUM(E24+H24+K24+N24)</f>
        <v>36</v>
      </c>
      <c r="P23" s="259">
        <f>SUM(D24+G24+J24+M24)</f>
        <v>11720</v>
      </c>
      <c r="Q23" s="261">
        <f>AD15</f>
        <v>10</v>
      </c>
      <c r="T23" s="263">
        <f>O23+'30 družstiev Preteky č. 1'!O23+'30 Preteky č.2'!O23</f>
        <v>93</v>
      </c>
      <c r="U23" s="259">
        <f>P23+'30 družstiev Preteky č. 1'!P23+'30 Preteky č.2'!P23</f>
        <v>90030</v>
      </c>
      <c r="V23" s="261">
        <f>AZ15</f>
        <v>9</v>
      </c>
      <c r="AF23" s="10"/>
    </row>
    <row r="24" spans="1:52" ht="19.5" customHeight="1" thickBot="1" x14ac:dyDescent="0.25">
      <c r="A24" s="268"/>
      <c r="B24" s="266"/>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85"/>
      <c r="P24" s="260"/>
      <c r="Q24" s="262"/>
      <c r="T24" s="264"/>
      <c r="U24" s="260"/>
      <c r="V24" s="262"/>
      <c r="AF24" s="10"/>
    </row>
    <row r="25" spans="1:52" ht="19.5" customHeight="1" x14ac:dyDescent="0.2">
      <c r="A25" s="172">
        <v>11</v>
      </c>
      <c r="B25" s="265" t="str">
        <f>'Zoznam tímov a pretekárov'!A23</f>
        <v>Topoľníky Arapaima</v>
      </c>
      <c r="C25" s="158" t="s">
        <v>56</v>
      </c>
      <c r="D25" s="267"/>
      <c r="E25" s="78"/>
      <c r="F25" s="158" t="s">
        <v>91</v>
      </c>
      <c r="G25" s="267"/>
      <c r="H25" s="78"/>
      <c r="I25" s="158" t="s">
        <v>93</v>
      </c>
      <c r="J25" s="267"/>
      <c r="K25" s="78"/>
      <c r="L25" s="158" t="s">
        <v>92</v>
      </c>
      <c r="M25" s="267"/>
      <c r="N25" s="78"/>
      <c r="O25" s="184">
        <f>SUM(E26+H26+K26+N26)</f>
        <v>38</v>
      </c>
      <c r="P25" s="259">
        <f>SUM(D26+G26+J26+M26)</f>
        <v>10180</v>
      </c>
      <c r="Q25" s="261">
        <f>AD16</f>
        <v>12</v>
      </c>
      <c r="T25" s="263">
        <f>O25+'30 družstiev Preteky č. 1'!O25+'30 Preteky č.2'!O25</f>
        <v>116</v>
      </c>
      <c r="U25" s="259">
        <f>P25+'30 družstiev Preteky č. 1'!P25+'30 Preteky č.2'!P25</f>
        <v>60710</v>
      </c>
      <c r="V25" s="261">
        <f>AZ16</f>
        <v>12</v>
      </c>
      <c r="AF25" s="10"/>
    </row>
    <row r="26" spans="1:52" ht="19.5" customHeight="1" thickBot="1" x14ac:dyDescent="0.25">
      <c r="A26" s="173"/>
      <c r="B26" s="266"/>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85"/>
      <c r="P26" s="260"/>
      <c r="Q26" s="262"/>
      <c r="T26" s="264"/>
      <c r="U26" s="260"/>
      <c r="V26" s="262"/>
      <c r="AF26" s="10"/>
    </row>
    <row r="27" spans="1:52" ht="19.5" customHeight="1" x14ac:dyDescent="0.2">
      <c r="A27" s="172">
        <v>12</v>
      </c>
      <c r="B27" s="265" t="str">
        <f>'Zoznam tímov a pretekárov'!A25</f>
        <v>Štúrovo Timar mix Maver</v>
      </c>
      <c r="C27" s="158" t="s">
        <v>95</v>
      </c>
      <c r="D27" s="267"/>
      <c r="E27" s="78"/>
      <c r="F27" s="158" t="s">
        <v>96</v>
      </c>
      <c r="G27" s="267"/>
      <c r="H27" s="78"/>
      <c r="I27" s="158" t="s">
        <v>94</v>
      </c>
      <c r="J27" s="267"/>
      <c r="K27" s="78"/>
      <c r="L27" s="158" t="s">
        <v>98</v>
      </c>
      <c r="M27" s="267"/>
      <c r="N27" s="78"/>
      <c r="O27" s="184">
        <f>SUM(E28+H28+K28+N28)</f>
        <v>22</v>
      </c>
      <c r="P27" s="259">
        <f>SUM(D28+G28+J28+M28)</f>
        <v>20920</v>
      </c>
      <c r="Q27" s="261">
        <f>AD17</f>
        <v>5</v>
      </c>
      <c r="T27" s="263">
        <f>O27+'30 družstiev Preteky č. 1'!O27+'30 Preteky č.2'!O27</f>
        <v>96</v>
      </c>
      <c r="U27" s="259">
        <f>P27+'30 družstiev Preteky č. 1'!P27+'30 Preteky č.2'!P27</f>
        <v>71725</v>
      </c>
      <c r="V27" s="261">
        <f>AZ17</f>
        <v>10</v>
      </c>
      <c r="AF27" s="10"/>
    </row>
    <row r="28" spans="1:52" ht="19.5" customHeight="1" thickBot="1" x14ac:dyDescent="0.25">
      <c r="A28" s="173"/>
      <c r="B28" s="266"/>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85"/>
      <c r="P28" s="260"/>
      <c r="Q28" s="262"/>
      <c r="T28" s="264"/>
      <c r="U28" s="260"/>
      <c r="V28" s="262"/>
      <c r="AF28" s="10"/>
    </row>
    <row r="29" spans="1:52" ht="27.95" customHeight="1" x14ac:dyDescent="0.25">
      <c r="A29" s="258" t="s">
        <v>100</v>
      </c>
      <c r="B29" s="258"/>
      <c r="C29" s="258"/>
      <c r="D29" s="258"/>
      <c r="E29" s="258"/>
      <c r="F29" s="258"/>
      <c r="G29" s="258"/>
      <c r="H29" s="258"/>
      <c r="I29" s="258"/>
      <c r="J29" s="258"/>
      <c r="K29" s="258"/>
      <c r="L29" s="258"/>
      <c r="M29" s="258"/>
      <c r="N29" s="258"/>
      <c r="O29" s="258"/>
      <c r="P29" s="258"/>
      <c r="Q29" s="258"/>
    </row>
  </sheetData>
  <sheetProtection selectLockedCells="1"/>
  <mergeCells count="195">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308"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07" priority="5">
      <formula>LEN(TRIM(C5))=0</formula>
    </cfRule>
  </conditionalFormatting>
  <conditionalFormatting sqref="F5">
    <cfRule type="containsBlanks" dxfId="306" priority="6">
      <formula>LEN(TRIM(F5))=0</formula>
    </cfRule>
  </conditionalFormatting>
  <conditionalFormatting sqref="L5">
    <cfRule type="containsBlanks" dxfId="305" priority="7">
      <formula>LEN(TRIM(L5))=0</formula>
    </cfRule>
  </conditionalFormatting>
  <conditionalFormatting sqref="I5">
    <cfRule type="containsBlanks" dxfId="304" priority="8">
      <formula>LEN(TRIM(I5))=0</formula>
    </cfRule>
  </conditionalFormatting>
  <conditionalFormatting sqref="C7">
    <cfRule type="containsBlanks" dxfId="303" priority="9">
      <formula>LEN(TRIM(C7))=0</formula>
    </cfRule>
  </conditionalFormatting>
  <conditionalFormatting sqref="F7">
    <cfRule type="containsBlanks" dxfId="302" priority="10">
      <formula>LEN(TRIM(F7))=0</formula>
    </cfRule>
  </conditionalFormatting>
  <conditionalFormatting sqref="I7">
    <cfRule type="containsBlanks" dxfId="301" priority="11">
      <formula>LEN(TRIM(I7))=0</formula>
    </cfRule>
  </conditionalFormatting>
  <conditionalFormatting sqref="L7">
    <cfRule type="containsBlanks" dxfId="300" priority="12">
      <formula>LEN(TRIM(L7))=0</formula>
    </cfRule>
  </conditionalFormatting>
  <conditionalFormatting sqref="C9">
    <cfRule type="containsBlanks" dxfId="299" priority="13">
      <formula>LEN(TRIM(C9))=0</formula>
    </cfRule>
  </conditionalFormatting>
  <conditionalFormatting sqref="F9">
    <cfRule type="containsBlanks" dxfId="298" priority="14">
      <formula>LEN(TRIM(F9))=0</formula>
    </cfRule>
  </conditionalFormatting>
  <conditionalFormatting sqref="I9">
    <cfRule type="containsBlanks" dxfId="297" priority="15">
      <formula>LEN(TRIM(I9))=0</formula>
    </cfRule>
  </conditionalFormatting>
  <conditionalFormatting sqref="L9">
    <cfRule type="containsBlanks" dxfId="296" priority="16">
      <formula>LEN(TRIM(L9))=0</formula>
    </cfRule>
  </conditionalFormatting>
  <conditionalFormatting sqref="C11">
    <cfRule type="containsBlanks" dxfId="295" priority="17">
      <formula>LEN(TRIM(C11))=0</formula>
    </cfRule>
  </conditionalFormatting>
  <conditionalFormatting sqref="F11">
    <cfRule type="containsBlanks" dxfId="294" priority="18">
      <formula>LEN(TRIM(F11))=0</formula>
    </cfRule>
  </conditionalFormatting>
  <conditionalFormatting sqref="I11">
    <cfRule type="containsBlanks" dxfId="293" priority="19">
      <formula>LEN(TRIM(I11))=0</formula>
    </cfRule>
  </conditionalFormatting>
  <conditionalFormatting sqref="L11">
    <cfRule type="containsBlanks" dxfId="292" priority="20">
      <formula>LEN(TRIM(L11))=0</formula>
    </cfRule>
  </conditionalFormatting>
  <conditionalFormatting sqref="C13">
    <cfRule type="containsBlanks" dxfId="291" priority="21">
      <formula>LEN(TRIM(C13))=0</formula>
    </cfRule>
  </conditionalFormatting>
  <conditionalFormatting sqref="F13">
    <cfRule type="containsBlanks" dxfId="290" priority="22">
      <formula>LEN(TRIM(F13))=0</formula>
    </cfRule>
  </conditionalFormatting>
  <conditionalFormatting sqref="I13">
    <cfRule type="containsBlanks" dxfId="289" priority="23">
      <formula>LEN(TRIM(I13))=0</formula>
    </cfRule>
  </conditionalFormatting>
  <conditionalFormatting sqref="L13">
    <cfRule type="containsBlanks" dxfId="288" priority="24">
      <formula>LEN(TRIM(L13))=0</formula>
    </cfRule>
  </conditionalFormatting>
  <conditionalFormatting sqref="C15">
    <cfRule type="containsBlanks" dxfId="287" priority="25">
      <formula>LEN(TRIM(C15))=0</formula>
    </cfRule>
  </conditionalFormatting>
  <conditionalFormatting sqref="F15">
    <cfRule type="containsBlanks" dxfId="286" priority="26">
      <formula>LEN(TRIM(F15))=0</formula>
    </cfRule>
  </conditionalFormatting>
  <conditionalFormatting sqref="I15">
    <cfRule type="containsBlanks" dxfId="285" priority="27">
      <formula>LEN(TRIM(I15))=0</formula>
    </cfRule>
  </conditionalFormatting>
  <conditionalFormatting sqref="L15">
    <cfRule type="containsBlanks" dxfId="284" priority="28">
      <formula>LEN(TRIM(L15))=0</formula>
    </cfRule>
  </conditionalFormatting>
  <conditionalFormatting sqref="C17">
    <cfRule type="containsBlanks" dxfId="283" priority="29">
      <formula>LEN(TRIM(C17))=0</formula>
    </cfRule>
  </conditionalFormatting>
  <conditionalFormatting sqref="F17">
    <cfRule type="containsBlanks" dxfId="282" priority="30">
      <formula>LEN(TRIM(F17))=0</formula>
    </cfRule>
  </conditionalFormatting>
  <conditionalFormatting sqref="I17">
    <cfRule type="containsBlanks" dxfId="281" priority="31">
      <formula>LEN(TRIM(I17))=0</formula>
    </cfRule>
  </conditionalFormatting>
  <conditionalFormatting sqref="L17">
    <cfRule type="containsBlanks" dxfId="280" priority="32">
      <formula>LEN(TRIM(L17))=0</formula>
    </cfRule>
  </conditionalFormatting>
  <conditionalFormatting sqref="C19">
    <cfRule type="containsBlanks" dxfId="279" priority="33">
      <formula>LEN(TRIM(C19))=0</formula>
    </cfRule>
  </conditionalFormatting>
  <conditionalFormatting sqref="F19">
    <cfRule type="containsBlanks" dxfId="278" priority="34">
      <formula>LEN(TRIM(F19))=0</formula>
    </cfRule>
  </conditionalFormatting>
  <conditionalFormatting sqref="I19">
    <cfRule type="containsBlanks" dxfId="277" priority="35">
      <formula>LEN(TRIM(I19))=0</formula>
    </cfRule>
  </conditionalFormatting>
  <conditionalFormatting sqref="L19">
    <cfRule type="containsBlanks" dxfId="276" priority="36">
      <formula>LEN(TRIM(L19))=0</formula>
    </cfRule>
  </conditionalFormatting>
  <conditionalFormatting sqref="C21">
    <cfRule type="containsBlanks" dxfId="275" priority="37">
      <formula>LEN(TRIM(C21))=0</formula>
    </cfRule>
  </conditionalFormatting>
  <conditionalFormatting sqref="F21">
    <cfRule type="containsBlanks" dxfId="274" priority="38">
      <formula>LEN(TRIM(F21))=0</formula>
    </cfRule>
  </conditionalFormatting>
  <conditionalFormatting sqref="I21">
    <cfRule type="containsBlanks" dxfId="273" priority="39">
      <formula>LEN(TRIM(I21))=0</formula>
    </cfRule>
  </conditionalFormatting>
  <conditionalFormatting sqref="L21">
    <cfRule type="containsBlanks" dxfId="272" priority="40">
      <formula>LEN(TRIM(L21))=0</formula>
    </cfRule>
  </conditionalFormatting>
  <conditionalFormatting sqref="C23">
    <cfRule type="containsBlanks" dxfId="271" priority="41">
      <formula>LEN(TRIM(C23))=0</formula>
    </cfRule>
  </conditionalFormatting>
  <conditionalFormatting sqref="F23">
    <cfRule type="containsBlanks" dxfId="270" priority="42">
      <formula>LEN(TRIM(F23))=0</formula>
    </cfRule>
  </conditionalFormatting>
  <conditionalFormatting sqref="I23">
    <cfRule type="containsBlanks" dxfId="269" priority="43">
      <formula>LEN(TRIM(I23))=0</formula>
    </cfRule>
  </conditionalFormatting>
  <conditionalFormatting sqref="L23">
    <cfRule type="containsBlanks" dxfId="268" priority="44">
      <formula>LEN(TRIM(L23))=0</formula>
    </cfRule>
  </conditionalFormatting>
  <conditionalFormatting sqref="C25">
    <cfRule type="containsBlanks" dxfId="267" priority="45">
      <formula>LEN(TRIM(C25))=0</formula>
    </cfRule>
  </conditionalFormatting>
  <conditionalFormatting sqref="F25">
    <cfRule type="containsBlanks" dxfId="266" priority="46">
      <formula>LEN(TRIM(F25))=0</formula>
    </cfRule>
  </conditionalFormatting>
  <conditionalFormatting sqref="I25">
    <cfRule type="containsBlanks" dxfId="265" priority="47">
      <formula>LEN(TRIM(I25))=0</formula>
    </cfRule>
  </conditionalFormatting>
  <conditionalFormatting sqref="L25">
    <cfRule type="containsBlanks" dxfId="264" priority="48">
      <formula>LEN(TRIM(L25))=0</formula>
    </cfRule>
  </conditionalFormatting>
  <conditionalFormatting sqref="C27">
    <cfRule type="containsBlanks" dxfId="263" priority="49">
      <formula>LEN(TRIM(C27))=0</formula>
    </cfRule>
  </conditionalFormatting>
  <conditionalFormatting sqref="F27">
    <cfRule type="containsBlanks" dxfId="262" priority="50">
      <formula>LEN(TRIM(F27))=0</formula>
    </cfRule>
  </conditionalFormatting>
  <conditionalFormatting sqref="I27">
    <cfRule type="containsBlanks" dxfId="261" priority="51">
      <formula>LEN(TRIM(I27))=0</formula>
    </cfRule>
  </conditionalFormatting>
  <conditionalFormatting sqref="L27">
    <cfRule type="containsBlanks" dxfId="260"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pretekárov'!$B$67</xm:f>
            <x14:dxf>
              <fill>
                <patternFill>
                  <bgColor rgb="FFFFFF00"/>
                </patternFill>
              </fill>
            </x14:dxf>
          </x14:cfRule>
          <x14:cfRule type="cellIs" priority="908" operator="equal" id="{941DE745-50F5-46DB-8938-B7F19A653E3C}">
            <xm:f>'Zoznam tímov a pretekárov'!$B$66</xm:f>
            <x14:dxf>
              <fill>
                <patternFill>
                  <bgColor theme="3" tint="0.59996337778862885"/>
                </patternFill>
              </fill>
            </x14:dxf>
          </x14:cfRule>
          <x14:cfRule type="cellIs" priority="909" operator="equal" id="{7A09A8A1-F60B-42FE-AE9B-1A9B6744A10E}">
            <xm:f>'Zoznam tímov a pretekárov'!$B$69</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pretekárov'!$B$68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pretekárov'!$B$66:$B$69</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75" t="s">
        <v>97</v>
      </c>
      <c r="B1" s="276"/>
      <c r="C1" s="282" t="s">
        <v>121</v>
      </c>
      <c r="D1" s="283"/>
      <c r="E1" s="283"/>
      <c r="F1" s="283"/>
      <c r="G1" s="283"/>
      <c r="H1" s="283"/>
      <c r="I1" s="283"/>
      <c r="J1" s="277" t="s">
        <v>119</v>
      </c>
      <c r="K1" s="284"/>
      <c r="L1" s="284"/>
      <c r="M1" s="284"/>
      <c r="N1" s="277" t="s">
        <v>120</v>
      </c>
      <c r="O1" s="284"/>
      <c r="P1" s="284"/>
      <c r="Q1" s="285"/>
      <c r="T1" s="279" t="s">
        <v>48</v>
      </c>
      <c r="U1" s="280"/>
      <c r="V1" s="281"/>
    </row>
    <row r="2" spans="1:52" ht="20.25" customHeight="1" x14ac:dyDescent="0.2">
      <c r="A2" s="178"/>
      <c r="B2" s="174" t="s">
        <v>18</v>
      </c>
      <c r="C2" s="175" t="s">
        <v>4</v>
      </c>
      <c r="D2" s="176"/>
      <c r="E2" s="177"/>
      <c r="F2" s="175" t="s">
        <v>5</v>
      </c>
      <c r="G2" s="176"/>
      <c r="H2" s="177"/>
      <c r="I2" s="175" t="s">
        <v>6</v>
      </c>
      <c r="J2" s="176"/>
      <c r="K2" s="177"/>
      <c r="L2" s="175" t="s">
        <v>7</v>
      </c>
      <c r="M2" s="176"/>
      <c r="N2" s="176"/>
      <c r="O2" s="222" t="s">
        <v>13</v>
      </c>
      <c r="P2" s="222" t="s">
        <v>14</v>
      </c>
      <c r="Q2" s="225" t="s">
        <v>11</v>
      </c>
      <c r="T2" s="269" t="s">
        <v>49</v>
      </c>
      <c r="U2" s="271" t="s">
        <v>50</v>
      </c>
      <c r="V2" s="273"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5.95" customHeight="1" x14ac:dyDescent="0.2">
      <c r="A3" s="178"/>
      <c r="B3" s="174"/>
      <c r="C3" s="179" t="s">
        <v>8</v>
      </c>
      <c r="D3" s="180"/>
      <c r="E3" s="181"/>
      <c r="F3" s="179" t="s">
        <v>8</v>
      </c>
      <c r="G3" s="180"/>
      <c r="H3" s="181"/>
      <c r="I3" s="179" t="s">
        <v>8</v>
      </c>
      <c r="J3" s="180"/>
      <c r="K3" s="181"/>
      <c r="L3" s="179" t="s">
        <v>8</v>
      </c>
      <c r="M3" s="180"/>
      <c r="N3" s="180"/>
      <c r="O3" s="223"/>
      <c r="P3" s="223"/>
      <c r="Q3" s="225"/>
      <c r="T3" s="269"/>
      <c r="U3" s="271"/>
      <c r="V3" s="273"/>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78"/>
      <c r="B4" s="174"/>
      <c r="C4" s="66" t="s">
        <v>9</v>
      </c>
      <c r="D4" s="67" t="s">
        <v>10</v>
      </c>
      <c r="E4" s="68" t="s">
        <v>0</v>
      </c>
      <c r="F4" s="66" t="s">
        <v>9</v>
      </c>
      <c r="G4" s="67" t="s">
        <v>10</v>
      </c>
      <c r="H4" s="68" t="s">
        <v>0</v>
      </c>
      <c r="I4" s="66" t="s">
        <v>9</v>
      </c>
      <c r="J4" s="67" t="s">
        <v>10</v>
      </c>
      <c r="K4" s="68" t="s">
        <v>0</v>
      </c>
      <c r="L4" s="66" t="s">
        <v>9</v>
      </c>
      <c r="M4" s="67" t="s">
        <v>10</v>
      </c>
      <c r="N4" s="69" t="s">
        <v>0</v>
      </c>
      <c r="O4" s="224"/>
      <c r="P4" s="224"/>
      <c r="Q4" s="225"/>
      <c r="T4" s="270"/>
      <c r="U4" s="272"/>
      <c r="V4" s="274"/>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9.5" customHeight="1" x14ac:dyDescent="0.2">
      <c r="A5" s="172">
        <v>1</v>
      </c>
      <c r="B5" s="265" t="str">
        <f>'Zoznam tímov a pretekárov'!A3</f>
        <v>Sereď -Feeder team Sereď</v>
      </c>
      <c r="C5" s="158" t="s">
        <v>58</v>
      </c>
      <c r="D5" s="267"/>
      <c r="E5" s="78"/>
      <c r="F5" s="158" t="s">
        <v>39</v>
      </c>
      <c r="G5" s="166"/>
      <c r="H5" s="78"/>
      <c r="I5" s="158" t="s">
        <v>57</v>
      </c>
      <c r="J5" s="166"/>
      <c r="K5" s="78"/>
      <c r="L5" s="158" t="s">
        <v>38</v>
      </c>
      <c r="M5" s="166"/>
      <c r="N5" s="78"/>
      <c r="O5" s="184">
        <f>SUM(E6+H6+K6+N6)</f>
        <v>28</v>
      </c>
      <c r="P5" s="259">
        <f>SUM(D6+G6+J6+M6)</f>
        <v>17800</v>
      </c>
      <c r="Q5" s="261">
        <f>AD6</f>
        <v>7</v>
      </c>
      <c r="T5" s="263">
        <f>O5+'30 družstiev Preteky č. 1'!O5+'30 Preteky č.2'!O5+'12 družstiev Pretek č. 3'!O5</f>
        <v>94</v>
      </c>
      <c r="U5" s="259">
        <f>P5+'30 družstiev Preteky č. 1'!P5+'30 Preteky č.2'!P5+'12 družstiev Pretek č. 3'!P5</f>
        <v>135290</v>
      </c>
      <c r="V5" s="261">
        <f>AZ6</f>
        <v>6</v>
      </c>
      <c r="Y5" s="192" t="s">
        <v>21</v>
      </c>
      <c r="Z5" s="193"/>
      <c r="AA5" s="193"/>
      <c r="AB5" s="193"/>
      <c r="AC5" s="193"/>
      <c r="AD5" s="194"/>
      <c r="AE5" s="192" t="s">
        <v>22</v>
      </c>
      <c r="AF5" s="193"/>
      <c r="AG5" s="193"/>
      <c r="AH5" s="194"/>
      <c r="AI5" s="192" t="s">
        <v>23</v>
      </c>
      <c r="AJ5" s="193"/>
      <c r="AK5" s="193"/>
      <c r="AL5" s="194"/>
      <c r="AM5" s="192" t="s">
        <v>24</v>
      </c>
      <c r="AN5" s="193"/>
      <c r="AO5" s="193"/>
      <c r="AP5" s="194"/>
      <c r="AQ5" s="192" t="s">
        <v>25</v>
      </c>
      <c r="AR5" s="193"/>
      <c r="AS5" s="193"/>
      <c r="AT5" s="194"/>
      <c r="AU5" s="21" t="s">
        <v>51</v>
      </c>
    </row>
    <row r="6" spans="1:52" ht="19.5" customHeight="1" thickBot="1" x14ac:dyDescent="0.25">
      <c r="A6" s="173"/>
      <c r="B6" s="266"/>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85"/>
      <c r="P6" s="260"/>
      <c r="Q6" s="262"/>
      <c r="T6" s="264"/>
      <c r="U6" s="260"/>
      <c r="V6" s="262"/>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94</v>
      </c>
      <c r="AV6" s="11">
        <f>U5</f>
        <v>135290</v>
      </c>
      <c r="AW6">
        <f>RANK(AU6,$AU$6:$AU$17,1)</f>
        <v>6</v>
      </c>
      <c r="AX6">
        <f>RANK(AV6,$AV$6:$AV$17,0)</f>
        <v>6</v>
      </c>
      <c r="AY6">
        <f>AW6+AX6*0.00001</f>
        <v>6.0000600000000004</v>
      </c>
      <c r="AZ6">
        <f>RANK(AY6,$AY$6:$AY$17,1)</f>
        <v>6</v>
      </c>
    </row>
    <row r="7" spans="1:52" ht="19.5" customHeight="1" x14ac:dyDescent="0.2">
      <c r="A7" s="172">
        <v>2</v>
      </c>
      <c r="B7" s="265" t="str">
        <f>'Zoznam tímov a pretekárov'!A5</f>
        <v>Bratislava I.- AWA-S</v>
      </c>
      <c r="C7" s="158" t="s">
        <v>63</v>
      </c>
      <c r="D7" s="267"/>
      <c r="E7" s="78"/>
      <c r="F7" s="158" t="s">
        <v>61</v>
      </c>
      <c r="G7" s="267"/>
      <c r="H7" s="78"/>
      <c r="I7" s="158" t="s">
        <v>62</v>
      </c>
      <c r="J7" s="267"/>
      <c r="K7" s="78"/>
      <c r="L7" s="158" t="s">
        <v>60</v>
      </c>
      <c r="M7" s="267"/>
      <c r="N7" s="78"/>
      <c r="O7" s="184">
        <f>SUM(E8+H8+K8+N8)</f>
        <v>19</v>
      </c>
      <c r="P7" s="259">
        <f>SUM(D8+G8+J8+M8)</f>
        <v>31400</v>
      </c>
      <c r="Q7" s="261">
        <f>AD7</f>
        <v>4</v>
      </c>
      <c r="T7" s="263">
        <f>O7+'30 družstiev Preteky č. 1'!O7+'30 Preteky č.2'!O7+'12 družstiev Pretek č. 3'!O7</f>
        <v>108.5</v>
      </c>
      <c r="U7" s="259">
        <f>P7+'30 družstiev Preteky č. 1'!P7+'30 Preteky č.2'!P7+'12 družstiev Pretek č. 3'!P7</f>
        <v>120540</v>
      </c>
      <c r="V7" s="261">
        <f>AZ7</f>
        <v>8</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108.5</v>
      </c>
      <c r="AV7" s="11">
        <f>U7</f>
        <v>120540</v>
      </c>
      <c r="AW7">
        <f t="shared" ref="AW7:AW17" si="13">RANK(AU7,$AU$6:$AU$17,1)</f>
        <v>8</v>
      </c>
      <c r="AX7">
        <f t="shared" ref="AX7:AX17" si="14">RANK(AV7,$AV$6:$AV$17,0)</f>
        <v>7</v>
      </c>
      <c r="AY7">
        <f t="shared" ref="AY7:AY17" si="15">AW7+AX7*0.00001</f>
        <v>8.0000699999999991</v>
      </c>
      <c r="AZ7">
        <f t="shared" ref="AZ7:AZ17" si="16">RANK(AY7,$AY$6:$AY$17,1)</f>
        <v>8</v>
      </c>
    </row>
    <row r="8" spans="1:52" ht="19.5" customHeight="1" thickBot="1" x14ac:dyDescent="0.25">
      <c r="A8" s="173"/>
      <c r="B8" s="266"/>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85"/>
      <c r="P8" s="260"/>
      <c r="Q8" s="262"/>
      <c r="T8" s="264"/>
      <c r="U8" s="260"/>
      <c r="V8" s="262"/>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54</v>
      </c>
      <c r="AV8" s="11">
        <f>U9</f>
        <v>168860</v>
      </c>
      <c r="AW8">
        <f t="shared" si="13"/>
        <v>2</v>
      </c>
      <c r="AX8">
        <f t="shared" si="14"/>
        <v>2</v>
      </c>
      <c r="AY8">
        <f t="shared" si="15"/>
        <v>2.0000200000000001</v>
      </c>
      <c r="AZ8">
        <f t="shared" si="16"/>
        <v>2</v>
      </c>
    </row>
    <row r="9" spans="1:52" ht="19.5" customHeight="1" x14ac:dyDescent="0.2">
      <c r="A9" s="268">
        <v>3</v>
      </c>
      <c r="B9" s="265" t="str">
        <f>'Zoznam tímov a pretekárov'!A7</f>
        <v>Nové Zámky  Maros-Mix Tubertini</v>
      </c>
      <c r="C9" s="158" t="s">
        <v>68</v>
      </c>
      <c r="D9" s="267"/>
      <c r="E9" s="78"/>
      <c r="F9" s="158" t="s">
        <v>70</v>
      </c>
      <c r="G9" s="267"/>
      <c r="H9" s="78"/>
      <c r="I9" s="158" t="s">
        <v>71</v>
      </c>
      <c r="J9" s="267"/>
      <c r="K9" s="78"/>
      <c r="L9" s="158" t="s">
        <v>69</v>
      </c>
      <c r="M9" s="267"/>
      <c r="N9" s="78"/>
      <c r="O9" s="184">
        <f>SUM(E10+H10+K10+N10)</f>
        <v>16</v>
      </c>
      <c r="P9" s="259">
        <f>SUM(D10+G10+J10+M10)</f>
        <v>29920</v>
      </c>
      <c r="Q9" s="261">
        <f>AD8</f>
        <v>3</v>
      </c>
      <c r="T9" s="263">
        <f>O9+'30 družstiev Preteky č. 1'!O9+'30 Preteky č.2'!O9+'12 družstiev Pretek č. 3'!O9</f>
        <v>54</v>
      </c>
      <c r="U9" s="259">
        <f>P9+'30 družstiev Preteky č. 1'!P9+'30 Preteky č.2'!P9+'12 družstiev Pretek č. 3'!P9</f>
        <v>168860</v>
      </c>
      <c r="V9" s="261">
        <f>AZ8</f>
        <v>2</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91</v>
      </c>
      <c r="AV9" s="11">
        <f>U11</f>
        <v>136495</v>
      </c>
      <c r="AW9">
        <f t="shared" si="13"/>
        <v>5</v>
      </c>
      <c r="AX9">
        <f t="shared" si="14"/>
        <v>5</v>
      </c>
      <c r="AY9">
        <f t="shared" si="15"/>
        <v>5.0000499999999999</v>
      </c>
      <c r="AZ9">
        <f t="shared" si="16"/>
        <v>5</v>
      </c>
    </row>
    <row r="10" spans="1:52" ht="19.5" customHeight="1" thickBot="1" x14ac:dyDescent="0.25">
      <c r="A10" s="268"/>
      <c r="B10" s="266"/>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85"/>
      <c r="P10" s="260"/>
      <c r="Q10" s="262"/>
      <c r="T10" s="264"/>
      <c r="U10" s="260"/>
      <c r="V10" s="262"/>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86</v>
      </c>
      <c r="AV10" s="11">
        <f>U13</f>
        <v>141960</v>
      </c>
      <c r="AW10">
        <f t="shared" si="13"/>
        <v>3</v>
      </c>
      <c r="AX10">
        <f t="shared" si="14"/>
        <v>3</v>
      </c>
      <c r="AY10">
        <f t="shared" si="15"/>
        <v>3.0000300000000002</v>
      </c>
      <c r="AZ10">
        <f t="shared" si="16"/>
        <v>3</v>
      </c>
    </row>
    <row r="11" spans="1:52" ht="19.5" customHeight="1" x14ac:dyDescent="0.2">
      <c r="A11" s="172">
        <v>4</v>
      </c>
      <c r="B11" s="265" t="str">
        <f>'Zoznam tímov a pretekárov'!A9</f>
        <v>Czechoslovakia feeder team</v>
      </c>
      <c r="C11" s="158" t="s">
        <v>65</v>
      </c>
      <c r="D11" s="267"/>
      <c r="E11" s="78"/>
      <c r="F11" s="158" t="s">
        <v>66</v>
      </c>
      <c r="G11" s="267"/>
      <c r="H11" s="78"/>
      <c r="I11" s="158" t="s">
        <v>64</v>
      </c>
      <c r="J11" s="267"/>
      <c r="K11" s="78"/>
      <c r="L11" s="158" t="s">
        <v>67</v>
      </c>
      <c r="M11" s="267"/>
      <c r="N11" s="78"/>
      <c r="O11" s="184">
        <f>SUM(E12+H12+K12+N12)</f>
        <v>14</v>
      </c>
      <c r="P11" s="259">
        <f>SUM(D12+G12+J12+M12)</f>
        <v>35220</v>
      </c>
      <c r="Q11" s="261">
        <f>AD9</f>
        <v>1</v>
      </c>
      <c r="T11" s="263">
        <f>O11+'30 družstiev Preteky č. 1'!O11+'30 Preteky č.2'!O11+'12 družstiev Pretek č. 3'!O11</f>
        <v>91</v>
      </c>
      <c r="U11" s="259">
        <f>P11+'30 družstiev Preteky č. 1'!P11+'30 Preteky č.2'!P11+'12 družstiev Pretek č. 3'!P11</f>
        <v>136495</v>
      </c>
      <c r="V11" s="261">
        <f>AZ9</f>
        <v>5</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132</v>
      </c>
      <c r="AV11" s="11">
        <f>U15</f>
        <v>96660</v>
      </c>
      <c r="AW11">
        <f t="shared" si="13"/>
        <v>10</v>
      </c>
      <c r="AX11">
        <f t="shared" si="14"/>
        <v>11</v>
      </c>
      <c r="AY11">
        <f t="shared" si="15"/>
        <v>10.000109999999999</v>
      </c>
      <c r="AZ11">
        <f t="shared" si="16"/>
        <v>10</v>
      </c>
    </row>
    <row r="12" spans="1:52" ht="19.5" customHeight="1" thickBot="1" x14ac:dyDescent="0.25">
      <c r="A12" s="173"/>
      <c r="B12" s="266"/>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85"/>
      <c r="P12" s="260"/>
      <c r="Q12" s="262"/>
      <c r="T12" s="264"/>
      <c r="U12" s="260"/>
      <c r="V12" s="262"/>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104</v>
      </c>
      <c r="AV12" s="11">
        <f>U17</f>
        <v>116930</v>
      </c>
      <c r="AW12">
        <f t="shared" si="13"/>
        <v>7</v>
      </c>
      <c r="AX12">
        <f t="shared" si="14"/>
        <v>8</v>
      </c>
      <c r="AY12">
        <f t="shared" si="15"/>
        <v>7.0000799999999996</v>
      </c>
      <c r="AZ12">
        <f t="shared" si="16"/>
        <v>7</v>
      </c>
    </row>
    <row r="13" spans="1:52" ht="19.5" customHeight="1" x14ac:dyDescent="0.2">
      <c r="A13" s="268">
        <v>5</v>
      </c>
      <c r="B13" s="265" t="str">
        <f>'Zoznam tímov a pretekárov'!A11</f>
        <v>Hlohovec - Browvning</v>
      </c>
      <c r="C13" s="158" t="s">
        <v>75</v>
      </c>
      <c r="D13" s="267"/>
      <c r="E13" s="78"/>
      <c r="F13" s="158" t="s">
        <v>72</v>
      </c>
      <c r="G13" s="267"/>
      <c r="H13" s="78"/>
      <c r="I13" s="158" t="s">
        <v>74</v>
      </c>
      <c r="J13" s="267"/>
      <c r="K13" s="78"/>
      <c r="L13" s="158" t="s">
        <v>73</v>
      </c>
      <c r="M13" s="267"/>
      <c r="N13" s="78"/>
      <c r="O13" s="184">
        <f>SUM(E14+H14+K14+N14)</f>
        <v>25</v>
      </c>
      <c r="P13" s="259">
        <f>SUM(D14+G14+J14+M14)</f>
        <v>22960</v>
      </c>
      <c r="Q13" s="261">
        <f>AD10</f>
        <v>6</v>
      </c>
      <c r="T13" s="263">
        <f>O13+'30 družstiev Preteky č. 1'!O13+'30 Preteky č.2'!O13+'12 družstiev Pretek č. 3'!O13</f>
        <v>86</v>
      </c>
      <c r="U13" s="259">
        <f>P13+'30 družstiev Preteky č. 1'!P13+'30 Preteky č.2'!P13+'12 družstiev Pretek č. 3'!P13</f>
        <v>141960</v>
      </c>
      <c r="V13" s="261">
        <f>AZ10</f>
        <v>3</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52</v>
      </c>
      <c r="AV13" s="11">
        <f>U19</f>
        <v>175590</v>
      </c>
      <c r="AW13">
        <f t="shared" si="13"/>
        <v>1</v>
      </c>
      <c r="AX13">
        <f t="shared" si="14"/>
        <v>1</v>
      </c>
      <c r="AY13">
        <f t="shared" si="15"/>
        <v>1.0000100000000001</v>
      </c>
      <c r="AZ13">
        <f t="shared" si="16"/>
        <v>1</v>
      </c>
    </row>
    <row r="14" spans="1:52" ht="19.5" customHeight="1" thickBot="1" x14ac:dyDescent="0.25">
      <c r="A14" s="268"/>
      <c r="B14" s="266"/>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85"/>
      <c r="P14" s="260"/>
      <c r="Q14" s="262"/>
      <c r="T14" s="264"/>
      <c r="U14" s="260"/>
      <c r="V14" s="262"/>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86.5</v>
      </c>
      <c r="AV14" s="11">
        <f>U21</f>
        <v>136715</v>
      </c>
      <c r="AW14">
        <f t="shared" si="13"/>
        <v>4</v>
      </c>
      <c r="AX14">
        <f t="shared" si="14"/>
        <v>4</v>
      </c>
      <c r="AY14">
        <f t="shared" si="15"/>
        <v>4.0000400000000003</v>
      </c>
      <c r="AZ14">
        <f t="shared" si="16"/>
        <v>4</v>
      </c>
    </row>
    <row r="15" spans="1:52" ht="19.5" customHeight="1" x14ac:dyDescent="0.2">
      <c r="A15" s="172">
        <v>6</v>
      </c>
      <c r="B15" s="265" t="str">
        <f>'Zoznam tímov a pretekárov'!A13</f>
        <v>Senec</v>
      </c>
      <c r="C15" s="158" t="s">
        <v>122</v>
      </c>
      <c r="D15" s="267"/>
      <c r="E15" s="78"/>
      <c r="F15" s="158" t="s">
        <v>78</v>
      </c>
      <c r="G15" s="267"/>
      <c r="H15" s="78"/>
      <c r="I15" s="158" t="s">
        <v>99</v>
      </c>
      <c r="J15" s="267"/>
      <c r="K15" s="78"/>
      <c r="L15" s="158" t="s">
        <v>77</v>
      </c>
      <c r="M15" s="267"/>
      <c r="N15" s="78"/>
      <c r="O15" s="184">
        <f>SUM(E16+H16+K16+N16)</f>
        <v>34</v>
      </c>
      <c r="P15" s="259">
        <f>SUM(D16+G16+J16+M16)</f>
        <v>14280</v>
      </c>
      <c r="Q15" s="261">
        <f>AD11</f>
        <v>10</v>
      </c>
      <c r="T15" s="263">
        <f>O15+'30 družstiev Preteky č. 1'!O15+'30 Preteky č.2'!O15+'12 družstiev Pretek č. 3'!O15</f>
        <v>132</v>
      </c>
      <c r="U15" s="259">
        <f>P15+'30 družstiev Preteky č. 1'!P15+'30 Preteky č.2'!P15+'12 družstiev Pretek č. 3'!P15</f>
        <v>96660</v>
      </c>
      <c r="V15" s="261">
        <f>AZ11</f>
        <v>10</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138</v>
      </c>
      <c r="AV15" s="11">
        <f>U23</f>
        <v>98370</v>
      </c>
      <c r="AW15">
        <f t="shared" si="13"/>
        <v>11</v>
      </c>
      <c r="AX15">
        <f t="shared" si="14"/>
        <v>9</v>
      </c>
      <c r="AY15">
        <f t="shared" si="15"/>
        <v>11.00009</v>
      </c>
      <c r="AZ15">
        <f t="shared" si="16"/>
        <v>11</v>
      </c>
    </row>
    <row r="16" spans="1:52" ht="19.5" customHeight="1" thickBot="1" x14ac:dyDescent="0.25">
      <c r="A16" s="173"/>
      <c r="B16" s="266"/>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85"/>
      <c r="P16" s="260"/>
      <c r="Q16" s="262"/>
      <c r="T16" s="264"/>
      <c r="U16" s="260"/>
      <c r="V16" s="262"/>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147</v>
      </c>
      <c r="AV16" s="11">
        <f>U25</f>
        <v>78390</v>
      </c>
      <c r="AW16">
        <f t="shared" si="13"/>
        <v>12</v>
      </c>
      <c r="AX16">
        <f t="shared" si="14"/>
        <v>12</v>
      </c>
      <c r="AY16">
        <f t="shared" si="15"/>
        <v>12.000120000000001</v>
      </c>
      <c r="AZ16">
        <f t="shared" si="16"/>
        <v>12</v>
      </c>
    </row>
    <row r="17" spans="1:52" ht="19.5" customHeight="1" thickBot="1" x14ac:dyDescent="0.25">
      <c r="A17" s="268">
        <v>7</v>
      </c>
      <c r="B17" s="265" t="str">
        <f>'Zoznam tímov a pretekárov'!A15</f>
        <v>Dolný Kubín - Robinson</v>
      </c>
      <c r="C17" s="158" t="s">
        <v>83</v>
      </c>
      <c r="D17" s="267"/>
      <c r="E17" s="78"/>
      <c r="F17" s="158" t="s">
        <v>123</v>
      </c>
      <c r="G17" s="267"/>
      <c r="H17" s="78"/>
      <c r="I17" s="158" t="s">
        <v>82</v>
      </c>
      <c r="J17" s="267"/>
      <c r="K17" s="78"/>
      <c r="L17" s="158" t="s">
        <v>80</v>
      </c>
      <c r="M17" s="267"/>
      <c r="N17" s="78"/>
      <c r="O17" s="184">
        <f>SUM(E18+H18+K18+N18)</f>
        <v>36</v>
      </c>
      <c r="P17" s="259">
        <f>SUM(D18+G18+J18+M18)</f>
        <v>16360</v>
      </c>
      <c r="Q17" s="261">
        <f>AD12</f>
        <v>11</v>
      </c>
      <c r="T17" s="263">
        <f>O17+'30 družstiev Preteky č. 1'!O17+'30 Preteky č.2'!O17+'12 družstiev Pretek č. 3'!O17</f>
        <v>104</v>
      </c>
      <c r="U17" s="259">
        <f>P17+'30 družstiev Preteky č. 1'!P17+'30 Preteky č.2'!P17+'12 družstiev Pretek č. 3'!P17</f>
        <v>116930</v>
      </c>
      <c r="V17" s="261">
        <f>AZ12</f>
        <v>7</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116</v>
      </c>
      <c r="AV17" s="11">
        <f>U27</f>
        <v>96725</v>
      </c>
      <c r="AW17">
        <f t="shared" si="13"/>
        <v>9</v>
      </c>
      <c r="AX17">
        <f t="shared" si="14"/>
        <v>10</v>
      </c>
      <c r="AY17">
        <f t="shared" si="15"/>
        <v>9.0000999999999998</v>
      </c>
      <c r="AZ17">
        <f t="shared" si="16"/>
        <v>9</v>
      </c>
    </row>
    <row r="18" spans="1:52" ht="19.5" customHeight="1" thickBot="1" x14ac:dyDescent="0.25">
      <c r="A18" s="268"/>
      <c r="B18" s="266"/>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85"/>
      <c r="P18" s="260"/>
      <c r="Q18" s="262"/>
      <c r="T18" s="264"/>
      <c r="U18" s="260"/>
      <c r="V18" s="262"/>
      <c r="AF18" s="10"/>
      <c r="AJ18" s="29"/>
      <c r="AK18" s="30"/>
      <c r="AL18" s="31"/>
    </row>
    <row r="19" spans="1:52" ht="19.5" customHeight="1" thickBot="1" x14ac:dyDescent="0.25">
      <c r="A19" s="172">
        <v>8</v>
      </c>
      <c r="B19" s="265" t="str">
        <f>'Zoznam tímov a pretekárov'!A17</f>
        <v>Nová Baňa - Masterfish</v>
      </c>
      <c r="C19" s="158" t="s">
        <v>84</v>
      </c>
      <c r="D19" s="267"/>
      <c r="E19" s="78"/>
      <c r="F19" s="158" t="s">
        <v>86</v>
      </c>
      <c r="G19" s="267"/>
      <c r="H19" s="78"/>
      <c r="I19" s="158" t="s">
        <v>108</v>
      </c>
      <c r="J19" s="267"/>
      <c r="K19" s="78"/>
      <c r="L19" s="158" t="s">
        <v>85</v>
      </c>
      <c r="M19" s="267"/>
      <c r="N19" s="78"/>
      <c r="O19" s="184">
        <f>SUM(E20+H20+K20+N20)</f>
        <v>15</v>
      </c>
      <c r="P19" s="259">
        <f>SUM(D20+G20+J20+M20)</f>
        <v>29700</v>
      </c>
      <c r="Q19" s="261">
        <f>AD13</f>
        <v>2</v>
      </c>
      <c r="T19" s="263">
        <f>O19+'30 družstiev Preteky č. 1'!O19+'30 Preteky č.2'!O19+'12 družstiev Pretek č. 3'!O19</f>
        <v>52</v>
      </c>
      <c r="U19" s="259">
        <f>P19+'30 družstiev Preteky č. 1'!P19+'30 Preteky č.2'!P19+'12 družstiev Pretek č. 3'!P19</f>
        <v>175590</v>
      </c>
      <c r="V19" s="261">
        <f>AZ13</f>
        <v>1</v>
      </c>
      <c r="AF19" s="10"/>
      <c r="AP19" s="21" t="s">
        <v>26</v>
      </c>
      <c r="AQ19" s="9" t="str">
        <f>IF(C5 = "D","0"," ")</f>
        <v xml:space="preserve"> </v>
      </c>
    </row>
    <row r="20" spans="1:52" ht="19.5" customHeight="1" thickBot="1" x14ac:dyDescent="0.25">
      <c r="A20" s="173"/>
      <c r="B20" s="266"/>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85"/>
      <c r="P20" s="260"/>
      <c r="Q20" s="262"/>
      <c r="T20" s="264"/>
      <c r="U20" s="260"/>
      <c r="V20" s="262"/>
      <c r="AF20" s="10"/>
      <c r="AP20" s="21" t="s">
        <v>27</v>
      </c>
    </row>
    <row r="21" spans="1:52" ht="19.5" customHeight="1" x14ac:dyDescent="0.2">
      <c r="A21" s="172">
        <v>9</v>
      </c>
      <c r="B21" s="265" t="str">
        <f>'Zoznam tímov a pretekárov'!A19</f>
        <v>Dunajská Streda - Golden feeder team</v>
      </c>
      <c r="C21" s="158" t="s">
        <v>54</v>
      </c>
      <c r="D21" s="267"/>
      <c r="E21" s="78"/>
      <c r="F21" s="158" t="s">
        <v>55</v>
      </c>
      <c r="G21" s="267"/>
      <c r="H21" s="78"/>
      <c r="I21" s="158" t="s">
        <v>53</v>
      </c>
      <c r="J21" s="267"/>
      <c r="K21" s="78"/>
      <c r="L21" s="158" t="s">
        <v>52</v>
      </c>
      <c r="M21" s="267"/>
      <c r="N21" s="78"/>
      <c r="O21" s="184">
        <f>SUM(E22+H22+K22+N22)</f>
        <v>29</v>
      </c>
      <c r="P21" s="259">
        <f>SUM(D22+G22+J22+M22)</f>
        <v>21760</v>
      </c>
      <c r="Q21" s="261">
        <f>AD14</f>
        <v>8</v>
      </c>
      <c r="T21" s="263">
        <f>O21+'30 družstiev Preteky č. 1'!O21+'30 Preteky č.2'!O21+'12 družstiev Pretek č. 3'!O21</f>
        <v>86.5</v>
      </c>
      <c r="U21" s="259">
        <f>P21+'30 družstiev Preteky č. 1'!P21+'30 Preteky č.2'!P21+'12 družstiev Pretek č. 3'!P21</f>
        <v>136715</v>
      </c>
      <c r="V21" s="261">
        <f>AZ14</f>
        <v>4</v>
      </c>
      <c r="AF21" s="10"/>
    </row>
    <row r="22" spans="1:52" ht="19.5" customHeight="1" thickBot="1" x14ac:dyDescent="0.25">
      <c r="A22" s="173"/>
      <c r="B22" s="266"/>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85"/>
      <c r="P22" s="260"/>
      <c r="Q22" s="262"/>
      <c r="T22" s="264"/>
      <c r="U22" s="260"/>
      <c r="V22" s="262"/>
      <c r="AF22" s="10"/>
    </row>
    <row r="23" spans="1:52" ht="19.5" customHeight="1" x14ac:dyDescent="0.2">
      <c r="A23" s="268">
        <v>10</v>
      </c>
      <c r="B23" s="265" t="str">
        <f>'Zoznam tímov a pretekárov'!A21</f>
        <v>Košice C - Sensas</v>
      </c>
      <c r="C23" s="158" t="s">
        <v>89</v>
      </c>
      <c r="D23" s="267"/>
      <c r="E23" s="78"/>
      <c r="F23" s="158" t="s">
        <v>87</v>
      </c>
      <c r="G23" s="267"/>
      <c r="H23" s="78"/>
      <c r="I23" s="158" t="s">
        <v>88</v>
      </c>
      <c r="J23" s="267"/>
      <c r="K23" s="78"/>
      <c r="L23" s="158" t="s">
        <v>90</v>
      </c>
      <c r="M23" s="267"/>
      <c r="N23" s="78"/>
      <c r="O23" s="184">
        <f>SUM(E24+H24+K24+N24)</f>
        <v>45</v>
      </c>
      <c r="P23" s="259">
        <f>SUM(D24+G24+J24+M24)</f>
        <v>8340</v>
      </c>
      <c r="Q23" s="261">
        <f>AD15</f>
        <v>12</v>
      </c>
      <c r="T23" s="263">
        <f>O23+'30 družstiev Preteky č. 1'!O23+'30 Preteky č.2'!O23+'12 družstiev Pretek č. 3'!O23</f>
        <v>138</v>
      </c>
      <c r="U23" s="259">
        <f>P23+'30 družstiev Preteky č. 1'!P23+'30 Preteky č.2'!P23+'12 družstiev Pretek č. 3'!P23</f>
        <v>98370</v>
      </c>
      <c r="V23" s="261">
        <f>AZ15</f>
        <v>11</v>
      </c>
      <c r="AF23" s="10"/>
    </row>
    <row r="24" spans="1:52" ht="19.5" customHeight="1" thickBot="1" x14ac:dyDescent="0.25">
      <c r="A24" s="268"/>
      <c r="B24" s="266"/>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85"/>
      <c r="P24" s="260"/>
      <c r="Q24" s="262"/>
      <c r="T24" s="264"/>
      <c r="U24" s="260"/>
      <c r="V24" s="262"/>
      <c r="AF24" s="10"/>
    </row>
    <row r="25" spans="1:52" ht="19.5" customHeight="1" x14ac:dyDescent="0.2">
      <c r="A25" s="172">
        <v>11</v>
      </c>
      <c r="B25" s="265" t="str">
        <f>'Zoznam tímov a pretekárov'!A23</f>
        <v>Topoľníky Arapaima</v>
      </c>
      <c r="C25" s="158" t="s">
        <v>92</v>
      </c>
      <c r="D25" s="267"/>
      <c r="E25" s="78"/>
      <c r="F25" s="158" t="s">
        <v>56</v>
      </c>
      <c r="G25" s="267"/>
      <c r="H25" s="78"/>
      <c r="I25" s="158" t="s">
        <v>93</v>
      </c>
      <c r="J25" s="267"/>
      <c r="K25" s="78"/>
      <c r="L25" s="158" t="s">
        <v>91</v>
      </c>
      <c r="M25" s="267"/>
      <c r="N25" s="78"/>
      <c r="O25" s="184">
        <f>SUM(E26+H26+K26+N26)</f>
        <v>31</v>
      </c>
      <c r="P25" s="259">
        <f>SUM(D26+G26+J26+M26)</f>
        <v>17680</v>
      </c>
      <c r="Q25" s="261">
        <f>AD16</f>
        <v>9</v>
      </c>
      <c r="T25" s="263">
        <f>O25+'30 družstiev Preteky č. 1'!O25+'30 Preteky č.2'!O25+'12 družstiev Pretek č. 3'!O25</f>
        <v>147</v>
      </c>
      <c r="U25" s="259">
        <f>P25+'30 družstiev Preteky č. 1'!P25+'30 Preteky č.2'!P25+'12 družstiev Pretek č. 3'!P25</f>
        <v>78390</v>
      </c>
      <c r="V25" s="261">
        <f>AZ16</f>
        <v>12</v>
      </c>
      <c r="AF25" s="10"/>
    </row>
    <row r="26" spans="1:52" ht="19.5" customHeight="1" thickBot="1" x14ac:dyDescent="0.25">
      <c r="A26" s="173"/>
      <c r="B26" s="266"/>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85"/>
      <c r="P26" s="260"/>
      <c r="Q26" s="262"/>
      <c r="T26" s="264"/>
      <c r="U26" s="260"/>
      <c r="V26" s="262"/>
      <c r="AF26" s="10"/>
    </row>
    <row r="27" spans="1:52" ht="19.5" customHeight="1" x14ac:dyDescent="0.2">
      <c r="A27" s="172">
        <v>12</v>
      </c>
      <c r="B27" s="265" t="str">
        <f>'Zoznam tímov a pretekárov'!A25</f>
        <v>Štúrovo Timar mix Maver</v>
      </c>
      <c r="C27" s="158" t="s">
        <v>95</v>
      </c>
      <c r="D27" s="267"/>
      <c r="E27" s="78"/>
      <c r="F27" s="158" t="s">
        <v>94</v>
      </c>
      <c r="G27" s="267"/>
      <c r="H27" s="78"/>
      <c r="I27" s="158" t="s">
        <v>96</v>
      </c>
      <c r="J27" s="267"/>
      <c r="K27" s="78"/>
      <c r="L27" s="158" t="s">
        <v>98</v>
      </c>
      <c r="M27" s="267"/>
      <c r="N27" s="78"/>
      <c r="O27" s="184">
        <f>SUM(E28+H28+K28+N28)</f>
        <v>20</v>
      </c>
      <c r="P27" s="259">
        <f>SUM(D28+G28+J28+M28)</f>
        <v>25000</v>
      </c>
      <c r="Q27" s="261">
        <f>AD17</f>
        <v>5</v>
      </c>
      <c r="T27" s="263">
        <f>O27+'30 družstiev Preteky č. 1'!O27+'30 Preteky č.2'!O27+'12 družstiev Pretek č. 3'!O27</f>
        <v>116</v>
      </c>
      <c r="U27" s="259">
        <f>P27+'30 družstiev Preteky č. 1'!P27+'30 Preteky č.2'!P27+'12 družstiev Pretek č. 3'!P27</f>
        <v>96725</v>
      </c>
      <c r="V27" s="261">
        <f>AZ17</f>
        <v>9</v>
      </c>
      <c r="AF27" s="10"/>
    </row>
    <row r="28" spans="1:52" ht="19.5" customHeight="1" thickBot="1" x14ac:dyDescent="0.25">
      <c r="A28" s="173"/>
      <c r="B28" s="266"/>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85"/>
      <c r="P28" s="260"/>
      <c r="Q28" s="262"/>
      <c r="T28" s="264"/>
      <c r="U28" s="260"/>
      <c r="V28" s="262"/>
      <c r="AF28" s="10"/>
    </row>
    <row r="29" spans="1:52" ht="27.95" customHeight="1" x14ac:dyDescent="0.25">
      <c r="A29" s="258" t="s">
        <v>106</v>
      </c>
      <c r="B29" s="258"/>
      <c r="C29" s="258"/>
      <c r="D29" s="258"/>
      <c r="E29" s="258"/>
      <c r="F29" s="258"/>
      <c r="G29" s="258"/>
      <c r="H29" s="258"/>
      <c r="I29" s="258"/>
      <c r="J29" s="258"/>
      <c r="K29" s="258"/>
      <c r="L29" s="258"/>
      <c r="M29" s="258"/>
      <c r="N29" s="258"/>
      <c r="O29" s="258"/>
      <c r="P29" s="258"/>
      <c r="Q29" s="258"/>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25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54" priority="5">
      <formula>LEN(TRIM(C5))=0</formula>
    </cfRule>
  </conditionalFormatting>
  <conditionalFormatting sqref="F5">
    <cfRule type="containsBlanks" dxfId="253" priority="6">
      <formula>LEN(TRIM(F5))=0</formula>
    </cfRule>
  </conditionalFormatting>
  <conditionalFormatting sqref="L5">
    <cfRule type="containsBlanks" dxfId="252" priority="7">
      <formula>LEN(TRIM(L5))=0</formula>
    </cfRule>
  </conditionalFormatting>
  <conditionalFormatting sqref="I5">
    <cfRule type="containsBlanks" dxfId="251" priority="8">
      <formula>LEN(TRIM(I5))=0</formula>
    </cfRule>
  </conditionalFormatting>
  <conditionalFormatting sqref="C7">
    <cfRule type="containsBlanks" dxfId="250" priority="9">
      <formula>LEN(TRIM(C7))=0</formula>
    </cfRule>
  </conditionalFormatting>
  <conditionalFormatting sqref="F7">
    <cfRule type="containsBlanks" dxfId="249" priority="10">
      <formula>LEN(TRIM(F7))=0</formula>
    </cfRule>
  </conditionalFormatting>
  <conditionalFormatting sqref="I7">
    <cfRule type="containsBlanks" dxfId="248" priority="11">
      <formula>LEN(TRIM(I7))=0</formula>
    </cfRule>
  </conditionalFormatting>
  <conditionalFormatting sqref="L7">
    <cfRule type="containsBlanks" dxfId="247" priority="12">
      <formula>LEN(TRIM(L7))=0</formula>
    </cfRule>
  </conditionalFormatting>
  <conditionalFormatting sqref="C9">
    <cfRule type="containsBlanks" dxfId="246" priority="13">
      <formula>LEN(TRIM(C9))=0</formula>
    </cfRule>
  </conditionalFormatting>
  <conditionalFormatting sqref="F9">
    <cfRule type="containsBlanks" dxfId="245" priority="14">
      <formula>LEN(TRIM(F9))=0</formula>
    </cfRule>
  </conditionalFormatting>
  <conditionalFormatting sqref="I9">
    <cfRule type="containsBlanks" dxfId="244" priority="15">
      <formula>LEN(TRIM(I9))=0</formula>
    </cfRule>
  </conditionalFormatting>
  <conditionalFormatting sqref="L9">
    <cfRule type="containsBlanks" dxfId="243" priority="16">
      <formula>LEN(TRIM(L9))=0</formula>
    </cfRule>
  </conditionalFormatting>
  <conditionalFormatting sqref="C11">
    <cfRule type="containsBlanks" dxfId="242" priority="17">
      <formula>LEN(TRIM(C11))=0</formula>
    </cfRule>
  </conditionalFormatting>
  <conditionalFormatting sqref="F11">
    <cfRule type="containsBlanks" dxfId="241" priority="18">
      <formula>LEN(TRIM(F11))=0</formula>
    </cfRule>
  </conditionalFormatting>
  <conditionalFormatting sqref="I11">
    <cfRule type="containsBlanks" dxfId="240" priority="19">
      <formula>LEN(TRIM(I11))=0</formula>
    </cfRule>
  </conditionalFormatting>
  <conditionalFormatting sqref="L11">
    <cfRule type="containsBlanks" dxfId="239" priority="20">
      <formula>LEN(TRIM(L11))=0</formula>
    </cfRule>
  </conditionalFormatting>
  <conditionalFormatting sqref="C13">
    <cfRule type="containsBlanks" dxfId="238" priority="21">
      <formula>LEN(TRIM(C13))=0</formula>
    </cfRule>
  </conditionalFormatting>
  <conditionalFormatting sqref="F13">
    <cfRule type="containsBlanks" dxfId="237" priority="22">
      <formula>LEN(TRIM(F13))=0</formula>
    </cfRule>
  </conditionalFormatting>
  <conditionalFormatting sqref="I13">
    <cfRule type="containsBlanks" dxfId="236" priority="23">
      <formula>LEN(TRIM(I13))=0</formula>
    </cfRule>
  </conditionalFormatting>
  <conditionalFormatting sqref="L13">
    <cfRule type="containsBlanks" dxfId="235" priority="24">
      <formula>LEN(TRIM(L13))=0</formula>
    </cfRule>
  </conditionalFormatting>
  <conditionalFormatting sqref="C15">
    <cfRule type="containsBlanks" dxfId="234" priority="25">
      <formula>LEN(TRIM(C15))=0</formula>
    </cfRule>
  </conditionalFormatting>
  <conditionalFormatting sqref="F15">
    <cfRule type="containsBlanks" dxfId="233" priority="26">
      <formula>LEN(TRIM(F15))=0</formula>
    </cfRule>
  </conditionalFormatting>
  <conditionalFormatting sqref="I15">
    <cfRule type="containsBlanks" dxfId="232" priority="27">
      <formula>LEN(TRIM(I15))=0</formula>
    </cfRule>
  </conditionalFormatting>
  <conditionalFormatting sqref="L15">
    <cfRule type="containsBlanks" dxfId="231" priority="28">
      <formula>LEN(TRIM(L15))=0</formula>
    </cfRule>
  </conditionalFormatting>
  <conditionalFormatting sqref="C17">
    <cfRule type="containsBlanks" dxfId="230" priority="29">
      <formula>LEN(TRIM(C17))=0</formula>
    </cfRule>
  </conditionalFormatting>
  <conditionalFormatting sqref="F17">
    <cfRule type="containsBlanks" dxfId="229" priority="30">
      <formula>LEN(TRIM(F17))=0</formula>
    </cfRule>
  </conditionalFormatting>
  <conditionalFormatting sqref="I17">
    <cfRule type="containsBlanks" dxfId="228" priority="31">
      <formula>LEN(TRIM(I17))=0</formula>
    </cfRule>
  </conditionalFormatting>
  <conditionalFormatting sqref="L17">
    <cfRule type="containsBlanks" dxfId="227" priority="32">
      <formula>LEN(TRIM(L17))=0</formula>
    </cfRule>
  </conditionalFormatting>
  <conditionalFormatting sqref="C19">
    <cfRule type="containsBlanks" dxfId="226" priority="33">
      <formula>LEN(TRIM(C19))=0</formula>
    </cfRule>
  </conditionalFormatting>
  <conditionalFormatting sqref="F19">
    <cfRule type="containsBlanks" dxfId="225" priority="34">
      <formula>LEN(TRIM(F19))=0</formula>
    </cfRule>
  </conditionalFormatting>
  <conditionalFormatting sqref="I19">
    <cfRule type="containsBlanks" dxfId="224" priority="35">
      <formula>LEN(TRIM(I19))=0</formula>
    </cfRule>
  </conditionalFormatting>
  <conditionalFormatting sqref="L19">
    <cfRule type="containsBlanks" dxfId="223" priority="36">
      <formula>LEN(TRIM(L19))=0</formula>
    </cfRule>
  </conditionalFormatting>
  <conditionalFormatting sqref="C21">
    <cfRule type="containsBlanks" dxfId="222" priority="37">
      <formula>LEN(TRIM(C21))=0</formula>
    </cfRule>
  </conditionalFormatting>
  <conditionalFormatting sqref="F21">
    <cfRule type="containsBlanks" dxfId="221" priority="38">
      <formula>LEN(TRIM(F21))=0</formula>
    </cfRule>
  </conditionalFormatting>
  <conditionalFormatting sqref="I21">
    <cfRule type="containsBlanks" dxfId="220" priority="39">
      <formula>LEN(TRIM(I21))=0</formula>
    </cfRule>
  </conditionalFormatting>
  <conditionalFormatting sqref="L21">
    <cfRule type="containsBlanks" dxfId="219" priority="40">
      <formula>LEN(TRIM(L21))=0</formula>
    </cfRule>
  </conditionalFormatting>
  <conditionalFormatting sqref="C23">
    <cfRule type="containsBlanks" dxfId="218" priority="41">
      <formula>LEN(TRIM(C23))=0</formula>
    </cfRule>
  </conditionalFormatting>
  <conditionalFormatting sqref="F23">
    <cfRule type="containsBlanks" dxfId="217" priority="42">
      <formula>LEN(TRIM(F23))=0</formula>
    </cfRule>
  </conditionalFormatting>
  <conditionalFormatting sqref="I23">
    <cfRule type="containsBlanks" dxfId="216" priority="43">
      <formula>LEN(TRIM(I23))=0</formula>
    </cfRule>
  </conditionalFormatting>
  <conditionalFormatting sqref="L23">
    <cfRule type="containsBlanks" dxfId="215" priority="44">
      <formula>LEN(TRIM(L23))=0</formula>
    </cfRule>
  </conditionalFormatting>
  <conditionalFormatting sqref="C25">
    <cfRule type="containsBlanks" dxfId="214" priority="45">
      <formula>LEN(TRIM(C25))=0</formula>
    </cfRule>
  </conditionalFormatting>
  <conditionalFormatting sqref="F25">
    <cfRule type="containsBlanks" dxfId="213" priority="46">
      <formula>LEN(TRIM(F25))=0</formula>
    </cfRule>
  </conditionalFormatting>
  <conditionalFormatting sqref="I25">
    <cfRule type="containsBlanks" dxfId="212" priority="47">
      <formula>LEN(TRIM(I25))=0</formula>
    </cfRule>
  </conditionalFormatting>
  <conditionalFormatting sqref="L25">
    <cfRule type="containsBlanks" dxfId="211" priority="48">
      <formula>LEN(TRIM(L25))=0</formula>
    </cfRule>
  </conditionalFormatting>
  <conditionalFormatting sqref="C27">
    <cfRule type="containsBlanks" dxfId="210" priority="49">
      <formula>LEN(TRIM(C27))=0</formula>
    </cfRule>
  </conditionalFormatting>
  <conditionalFormatting sqref="F27">
    <cfRule type="containsBlanks" dxfId="209" priority="50">
      <formula>LEN(TRIM(F27))=0</formula>
    </cfRule>
  </conditionalFormatting>
  <conditionalFormatting sqref="I27">
    <cfRule type="containsBlanks" dxfId="208" priority="51">
      <formula>LEN(TRIM(I27))=0</formula>
    </cfRule>
  </conditionalFormatting>
  <conditionalFormatting sqref="L27">
    <cfRule type="containsBlanks" dxfId="207"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pretekárov'!$B$67</xm:f>
            <x14:dxf>
              <fill>
                <patternFill>
                  <bgColor rgb="FFFFFF00"/>
                </patternFill>
              </fill>
            </x14:dxf>
          </x14:cfRule>
          <x14:cfRule type="cellIs" priority="1064" operator="equal" id="{E6254431-6A59-42E1-9FB5-1E9E853E5583}">
            <xm:f>'Zoznam tímov a pretekárov'!$B$66</xm:f>
            <x14:dxf>
              <fill>
                <patternFill>
                  <bgColor theme="3" tint="0.59996337778862885"/>
                </patternFill>
              </fill>
            </x14:dxf>
          </x14:cfRule>
          <x14:cfRule type="cellIs" priority="1065" operator="equal" id="{85E1E67B-1FCD-4BDC-A425-BE3E70A7EA46}">
            <xm:f>'Zoznam tímov a pretekárov'!$B$69</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pretekárov'!$B$68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pretekárov'!$B$66:$B$69</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29" t="s">
        <v>107</v>
      </c>
      <c r="B1" s="230"/>
      <c r="C1" s="230"/>
      <c r="D1" s="230"/>
      <c r="E1" s="230"/>
      <c r="F1" s="230"/>
      <c r="G1" s="230"/>
      <c r="H1" s="230"/>
      <c r="I1" s="230"/>
      <c r="J1" s="230"/>
      <c r="K1" s="230"/>
      <c r="L1" s="230"/>
      <c r="M1" s="230"/>
      <c r="N1" s="230"/>
      <c r="O1" s="230"/>
      <c r="P1" s="230"/>
      <c r="Q1" s="231"/>
      <c r="R1" s="5"/>
      <c r="S1" s="5"/>
    </row>
    <row r="2" spans="1:27" ht="20.100000000000001" customHeight="1" thickBot="1" x14ac:dyDescent="0.25">
      <c r="A2" s="232" t="s">
        <v>20</v>
      </c>
      <c r="B2" s="235" t="s">
        <v>18</v>
      </c>
      <c r="C2" s="292" t="s">
        <v>15</v>
      </c>
      <c r="D2" s="293"/>
      <c r="E2" s="294"/>
      <c r="F2" s="292" t="s">
        <v>16</v>
      </c>
      <c r="G2" s="293"/>
      <c r="H2" s="294"/>
      <c r="I2" s="292" t="s">
        <v>102</v>
      </c>
      <c r="J2" s="293"/>
      <c r="K2" s="294"/>
      <c r="L2" s="293" t="s">
        <v>103</v>
      </c>
      <c r="M2" s="293"/>
      <c r="N2" s="293"/>
      <c r="O2" s="292" t="s">
        <v>3</v>
      </c>
      <c r="P2" s="293"/>
      <c r="Q2" s="294"/>
      <c r="R2" s="6"/>
      <c r="S2" s="6"/>
    </row>
    <row r="3" spans="1:27" ht="12" customHeight="1" x14ac:dyDescent="0.2">
      <c r="A3" s="233"/>
      <c r="B3" s="236"/>
      <c r="C3" s="288" t="s">
        <v>104</v>
      </c>
      <c r="D3" s="246" t="s">
        <v>12</v>
      </c>
      <c r="E3" s="286" t="s">
        <v>105</v>
      </c>
      <c r="F3" s="288" t="s">
        <v>104</v>
      </c>
      <c r="G3" s="246" t="s">
        <v>12</v>
      </c>
      <c r="H3" s="286" t="s">
        <v>105</v>
      </c>
      <c r="I3" s="288" t="s">
        <v>104</v>
      </c>
      <c r="J3" s="246" t="s">
        <v>12</v>
      </c>
      <c r="K3" s="286" t="s">
        <v>105</v>
      </c>
      <c r="L3" s="288" t="s">
        <v>104</v>
      </c>
      <c r="M3" s="246" t="s">
        <v>12</v>
      </c>
      <c r="N3" s="286" t="s">
        <v>105</v>
      </c>
      <c r="O3" s="290" t="s">
        <v>104</v>
      </c>
      <c r="P3" s="246" t="s">
        <v>17</v>
      </c>
      <c r="Q3" s="295" t="s">
        <v>1</v>
      </c>
      <c r="R3" s="6"/>
      <c r="S3" s="6"/>
    </row>
    <row r="4" spans="1:27" ht="18" customHeight="1" thickBot="1" x14ac:dyDescent="0.25">
      <c r="A4" s="234"/>
      <c r="B4" s="237"/>
      <c r="C4" s="289"/>
      <c r="D4" s="246"/>
      <c r="E4" s="287"/>
      <c r="F4" s="289"/>
      <c r="G4" s="246"/>
      <c r="H4" s="287"/>
      <c r="I4" s="289"/>
      <c r="J4" s="244"/>
      <c r="K4" s="287"/>
      <c r="L4" s="289"/>
      <c r="M4" s="244"/>
      <c r="N4" s="287"/>
      <c r="O4" s="291"/>
      <c r="P4" s="244"/>
      <c r="Q4" s="296"/>
      <c r="R4" s="6"/>
      <c r="S4" s="6"/>
    </row>
    <row r="5" spans="1:27" ht="35.1" customHeight="1" thickBot="1" x14ac:dyDescent="0.25">
      <c r="A5" s="2">
        <v>1</v>
      </c>
      <c r="B5" s="33" t="str">
        <f>'Zoznam tímov a pretekárov'!A3</f>
        <v>Sereď -Feeder team Sereď</v>
      </c>
      <c r="C5" s="34">
        <f>'30 družstiev Preteky č. 1'!O5</f>
        <v>14</v>
      </c>
      <c r="D5" s="35">
        <f>'30 družstiev Preteky č. 1'!P5</f>
        <v>60220</v>
      </c>
      <c r="E5" s="36">
        <f>'30 družstiev Preteky č. 1'!Q5</f>
        <v>2</v>
      </c>
      <c r="F5" s="34">
        <f>'30 Preteky č.2'!O5</f>
        <v>20</v>
      </c>
      <c r="G5" s="35">
        <f>'30 Preteky č.2'!P5</f>
        <v>45750</v>
      </c>
      <c r="H5" s="36">
        <f>'30 Preteky č.2'!Q5</f>
        <v>5</v>
      </c>
      <c r="I5" s="34">
        <f>'12 družstiev Pretek č. 3'!O5</f>
        <v>32</v>
      </c>
      <c r="J5" s="35">
        <f>'12 družstiev Pretek č. 3'!P5</f>
        <v>11520</v>
      </c>
      <c r="K5" s="36">
        <f>'12 družstiev Pretek č. 3'!Q5</f>
        <v>9</v>
      </c>
      <c r="L5" s="34">
        <f>'12 družstiev Pretek č. 4'!O5</f>
        <v>28</v>
      </c>
      <c r="M5" s="35">
        <f>'12 družstiev Pretek č. 4'!P5</f>
        <v>17800</v>
      </c>
      <c r="N5" s="79">
        <f>'12 družstiev Pretek č. 4'!Q5</f>
        <v>7</v>
      </c>
      <c r="O5" s="42">
        <f t="shared" ref="O5:P16" si="0">SUM(C5+F5+I5+L5)</f>
        <v>94</v>
      </c>
      <c r="P5" s="43">
        <f t="shared" si="0"/>
        <v>135290</v>
      </c>
      <c r="Q5" s="44">
        <f>AA5</f>
        <v>6</v>
      </c>
      <c r="R5" s="3"/>
      <c r="S5" s="3"/>
      <c r="V5" s="44">
        <f>(RANK(O5,$O$5:$O$16,1))</f>
        <v>6</v>
      </c>
      <c r="W5">
        <f>RANK(P5,$P$5:$P$16,0)</f>
        <v>6</v>
      </c>
      <c r="X5">
        <f>V5+W5*0.001</f>
        <v>6.0060000000000002</v>
      </c>
      <c r="AA5">
        <f>RANK(X5,$X$5:$X$16,1)</f>
        <v>6</v>
      </c>
    </row>
    <row r="6" spans="1:27" ht="35.1" customHeight="1" thickBot="1" x14ac:dyDescent="0.25">
      <c r="A6" s="7">
        <v>2</v>
      </c>
      <c r="B6" s="33" t="str">
        <f>'Zoznam tímov a pretekárov'!A5</f>
        <v>Bratislava I.- AWA-S</v>
      </c>
      <c r="C6" s="45">
        <f>'30 družstiev Preteky č. 1'!O7</f>
        <v>26</v>
      </c>
      <c r="D6" s="46">
        <f>'30 družstiev Preteky č. 1'!P7</f>
        <v>38640</v>
      </c>
      <c r="E6" s="77">
        <f>'30 družstiev Preteky č. 1'!Q7</f>
        <v>13</v>
      </c>
      <c r="F6" s="45">
        <f>'30 Preteky č.2'!O7</f>
        <v>36.5</v>
      </c>
      <c r="G6" s="46">
        <f>'30 Preteky č.2'!P7</f>
        <v>30200</v>
      </c>
      <c r="H6" s="77">
        <f>'30 Preteky č.2'!Q7</f>
        <v>19</v>
      </c>
      <c r="I6" s="45">
        <f>'12 družstiev Pretek č. 3'!O7</f>
        <v>27</v>
      </c>
      <c r="J6" s="46">
        <f>'12 družstiev Pretek č. 3'!P7</f>
        <v>20300</v>
      </c>
      <c r="K6" s="77">
        <f>'12 družstiev Pretek č. 3'!Q7</f>
        <v>6</v>
      </c>
      <c r="L6" s="45">
        <f>'12 družstiev Pretek č. 4'!O7</f>
        <v>19</v>
      </c>
      <c r="M6" s="46">
        <f>'12 družstiev Pretek č. 4'!P7</f>
        <v>31400</v>
      </c>
      <c r="N6" s="80">
        <f>'12 družstiev Pretek č. 4'!Q7</f>
        <v>4</v>
      </c>
      <c r="O6" s="53">
        <f t="shared" si="0"/>
        <v>108.5</v>
      </c>
      <c r="P6" s="54">
        <f t="shared" si="0"/>
        <v>120540</v>
      </c>
      <c r="Q6" s="44">
        <f t="shared" ref="Q6:Q16" si="1">AA6</f>
        <v>8</v>
      </c>
      <c r="R6" s="3"/>
      <c r="S6" s="3"/>
      <c r="V6" s="44">
        <f t="shared" ref="V6:V16" si="2">(RANK(O6,$O$5:$O$16,1))</f>
        <v>8</v>
      </c>
      <c r="W6">
        <f t="shared" ref="W6:W16" si="3">RANK(P6,$P$5:$P$16,0)</f>
        <v>7</v>
      </c>
      <c r="X6">
        <f t="shared" ref="X6:X16" si="4">V6+W6*0.001</f>
        <v>8.0069999999999997</v>
      </c>
      <c r="AA6">
        <f t="shared" ref="AA6:AA16" si="5">RANK(X6,$X$5:$X$16,1)</f>
        <v>8</v>
      </c>
    </row>
    <row r="7" spans="1:27" ht="35.1" customHeight="1" thickBot="1" x14ac:dyDescent="0.25">
      <c r="A7" s="2">
        <v>3</v>
      </c>
      <c r="B7" s="33" t="str">
        <f>'Zoznam tímov a pretekárov'!A7</f>
        <v>Nové Zámky  Maros-Mix Tubertini</v>
      </c>
      <c r="C7" s="45">
        <f>'30 družstiev Preteky č. 1'!O9</f>
        <v>14</v>
      </c>
      <c r="D7" s="46">
        <f>'30 družstiev Preteky č. 1'!P9</f>
        <v>50340</v>
      </c>
      <c r="E7" s="77">
        <f>'30 družstiev Preteky č. 1'!Q9</f>
        <v>4</v>
      </c>
      <c r="F7" s="45">
        <f>'30 Preteky č.2'!O9</f>
        <v>17</v>
      </c>
      <c r="G7" s="46">
        <f>'30 Preteky č.2'!P9</f>
        <v>50020</v>
      </c>
      <c r="H7" s="77">
        <f>'30 Preteky č.2'!Q9</f>
        <v>4</v>
      </c>
      <c r="I7" s="45">
        <f>'12 družstiev Pretek č. 3'!O9</f>
        <v>7</v>
      </c>
      <c r="J7" s="46">
        <f>'12 družstiev Pretek č. 3'!P9</f>
        <v>38580</v>
      </c>
      <c r="K7" s="77">
        <f>'12 družstiev Pretek č. 3'!Q9</f>
        <v>1</v>
      </c>
      <c r="L7" s="45">
        <f>'12 družstiev Pretek č. 4'!O9</f>
        <v>16</v>
      </c>
      <c r="M7" s="46">
        <f>'12 družstiev Pretek č. 4'!P9</f>
        <v>29920</v>
      </c>
      <c r="N7" s="80">
        <f>'12 družstiev Pretek č. 4'!Q9</f>
        <v>3</v>
      </c>
      <c r="O7" s="53">
        <f t="shared" si="0"/>
        <v>54</v>
      </c>
      <c r="P7" s="54">
        <f t="shared" si="0"/>
        <v>168860</v>
      </c>
      <c r="Q7" s="44">
        <f t="shared" si="1"/>
        <v>2</v>
      </c>
      <c r="R7" s="3"/>
      <c r="S7" s="3"/>
      <c r="V7" s="44">
        <f t="shared" si="2"/>
        <v>2</v>
      </c>
      <c r="W7">
        <f t="shared" si="3"/>
        <v>2</v>
      </c>
      <c r="X7">
        <f t="shared" si="4"/>
        <v>2.0019999999999998</v>
      </c>
      <c r="AA7">
        <f t="shared" si="5"/>
        <v>2</v>
      </c>
    </row>
    <row r="8" spans="1:27" ht="35.1" customHeight="1" thickBot="1" x14ac:dyDescent="0.25">
      <c r="A8" s="7">
        <v>4</v>
      </c>
      <c r="B8" s="33" t="str">
        <f>'Zoznam tímov a pretekárov'!A9</f>
        <v>Czechoslovakia feeder team</v>
      </c>
      <c r="C8" s="45">
        <f>'30 družstiev Preteky č. 1'!O11</f>
        <v>20</v>
      </c>
      <c r="D8" s="46">
        <f>'30 družstiev Preteky č. 1'!P11</f>
        <v>46070</v>
      </c>
      <c r="E8" s="77">
        <f>'30 družstiev Preteky č. 1'!Q11</f>
        <v>10</v>
      </c>
      <c r="F8" s="45">
        <f>'30 Preteky č.2'!O11</f>
        <v>21</v>
      </c>
      <c r="G8" s="46">
        <f>'30 Preteky č.2'!P11</f>
        <v>43985</v>
      </c>
      <c r="H8" s="77">
        <f>'30 Preteky č.2'!Q11</f>
        <v>6</v>
      </c>
      <c r="I8" s="45">
        <f>'12 družstiev Pretek č. 3'!O11</f>
        <v>36</v>
      </c>
      <c r="J8" s="46">
        <f>'12 družstiev Pretek č. 3'!P11</f>
        <v>11220</v>
      </c>
      <c r="K8" s="77">
        <f>'12 družstiev Pretek č. 3'!Q11</f>
        <v>11</v>
      </c>
      <c r="L8" s="45">
        <f>'12 družstiev Pretek č. 4'!O11</f>
        <v>14</v>
      </c>
      <c r="M8" s="46">
        <f>'12 družstiev Pretek č. 4'!P11</f>
        <v>35220</v>
      </c>
      <c r="N8" s="80">
        <f>'12 družstiev Pretek č. 4'!Q11</f>
        <v>1</v>
      </c>
      <c r="O8" s="53">
        <f t="shared" si="0"/>
        <v>91</v>
      </c>
      <c r="P8" s="54">
        <f t="shared" si="0"/>
        <v>136495</v>
      </c>
      <c r="Q8" s="44">
        <f t="shared" si="1"/>
        <v>5</v>
      </c>
      <c r="R8" s="3"/>
      <c r="S8" s="3"/>
      <c r="V8" s="44">
        <f t="shared" si="2"/>
        <v>5</v>
      </c>
      <c r="W8">
        <f t="shared" si="3"/>
        <v>5</v>
      </c>
      <c r="X8">
        <f t="shared" si="4"/>
        <v>5.0049999999999999</v>
      </c>
      <c r="AA8">
        <f t="shared" si="5"/>
        <v>5</v>
      </c>
    </row>
    <row r="9" spans="1:27" ht="35.1" customHeight="1" thickBot="1" x14ac:dyDescent="0.25">
      <c r="A9" s="2">
        <v>5</v>
      </c>
      <c r="B9" s="33" t="str">
        <f>'Zoznam tímov a pretekárov'!A11</f>
        <v>Hlohovec - Browvning</v>
      </c>
      <c r="C9" s="45">
        <f>'30 družstiev Preteky č. 1'!O13</f>
        <v>19</v>
      </c>
      <c r="D9" s="46">
        <f>'30 družstiev Preteky č. 1'!P13</f>
        <v>49400</v>
      </c>
      <c r="E9" s="77">
        <f>'30 družstiev Preteky č. 1'!Q13</f>
        <v>8</v>
      </c>
      <c r="F9" s="45">
        <f>'30 Preteky č.2'!O13</f>
        <v>21</v>
      </c>
      <c r="G9" s="46">
        <f>'30 Preteky č.2'!P13</f>
        <v>43960</v>
      </c>
      <c r="H9" s="77">
        <f>'30 Preteky č.2'!Q13</f>
        <v>7</v>
      </c>
      <c r="I9" s="45">
        <f>'12 družstiev Pretek č. 3'!O13</f>
        <v>21</v>
      </c>
      <c r="J9" s="46">
        <f>'12 družstiev Pretek č. 3'!P13</f>
        <v>25640</v>
      </c>
      <c r="K9" s="77">
        <f>'12 družstiev Pretek č. 3'!Q13</f>
        <v>4</v>
      </c>
      <c r="L9" s="45">
        <f>'12 družstiev Pretek č. 4'!O13</f>
        <v>25</v>
      </c>
      <c r="M9" s="46">
        <f>'12 družstiev Pretek č. 4'!P13</f>
        <v>22960</v>
      </c>
      <c r="N9" s="80">
        <f>'12 družstiev Pretek č. 4'!Q13</f>
        <v>6</v>
      </c>
      <c r="O9" s="53">
        <f t="shared" si="0"/>
        <v>86</v>
      </c>
      <c r="P9" s="54">
        <f t="shared" si="0"/>
        <v>141960</v>
      </c>
      <c r="Q9" s="44">
        <f t="shared" si="1"/>
        <v>3</v>
      </c>
      <c r="R9" s="84"/>
      <c r="S9" s="3"/>
      <c r="V9" s="44">
        <f t="shared" si="2"/>
        <v>3</v>
      </c>
      <c r="W9">
        <f t="shared" si="3"/>
        <v>3</v>
      </c>
      <c r="X9">
        <f t="shared" si="4"/>
        <v>3.0030000000000001</v>
      </c>
      <c r="AA9">
        <f t="shared" si="5"/>
        <v>3</v>
      </c>
    </row>
    <row r="10" spans="1:27" ht="35.1" customHeight="1" thickBot="1" x14ac:dyDescent="0.25">
      <c r="A10" s="7">
        <v>6</v>
      </c>
      <c r="B10" s="33" t="str">
        <f>'Zoznam tímov a pretekárov'!A13</f>
        <v>Senec</v>
      </c>
      <c r="C10" s="45">
        <f>'30 družstiev Preteky č. 1'!O15</f>
        <v>28</v>
      </c>
      <c r="D10" s="46">
        <f>'30 družstiev Preteky č. 1'!P15</f>
        <v>38120</v>
      </c>
      <c r="E10" s="77">
        <f>'30 družstiev Preteky č. 1'!Q15</f>
        <v>15</v>
      </c>
      <c r="F10" s="45">
        <f>'30 Preteky č.2'!O15</f>
        <v>38</v>
      </c>
      <c r="G10" s="46">
        <f>'30 Preteky č.2'!P15</f>
        <v>29740</v>
      </c>
      <c r="H10" s="77">
        <f>'30 Preteky č.2'!Q15</f>
        <v>22</v>
      </c>
      <c r="I10" s="45">
        <f>'12 družstiev Pretek č. 3'!O15</f>
        <v>32</v>
      </c>
      <c r="J10" s="46">
        <f>'12 družstiev Pretek č. 3'!P15</f>
        <v>14520</v>
      </c>
      <c r="K10" s="77">
        <f>'12 družstiev Pretek č. 3'!Q15</f>
        <v>8</v>
      </c>
      <c r="L10" s="45">
        <f>'12 družstiev Pretek č. 4'!O15</f>
        <v>34</v>
      </c>
      <c r="M10" s="46">
        <f>'12 družstiev Pretek č. 4'!P15</f>
        <v>14280</v>
      </c>
      <c r="N10" s="80">
        <f>'12 družstiev Pretek č. 4'!Q15</f>
        <v>10</v>
      </c>
      <c r="O10" s="53">
        <f t="shared" si="0"/>
        <v>132</v>
      </c>
      <c r="P10" s="54">
        <f t="shared" si="0"/>
        <v>96660</v>
      </c>
      <c r="Q10" s="44">
        <f t="shared" si="1"/>
        <v>10</v>
      </c>
      <c r="R10" s="3"/>
      <c r="S10" s="3"/>
      <c r="V10" s="44">
        <f t="shared" si="2"/>
        <v>10</v>
      </c>
      <c r="W10">
        <f t="shared" si="3"/>
        <v>11</v>
      </c>
      <c r="X10">
        <f t="shared" si="4"/>
        <v>10.010999999999999</v>
      </c>
      <c r="AA10">
        <f t="shared" si="5"/>
        <v>10</v>
      </c>
    </row>
    <row r="11" spans="1:27" ht="35.1" customHeight="1" thickBot="1" x14ac:dyDescent="0.25">
      <c r="A11" s="2">
        <v>7</v>
      </c>
      <c r="B11" s="33" t="str">
        <f>'Zoznam tímov a pretekárov'!A15</f>
        <v>Dolný Kubín - Robinson</v>
      </c>
      <c r="C11" s="45">
        <f>'30 družstiev Preteky č. 1'!O17</f>
        <v>18</v>
      </c>
      <c r="D11" s="46">
        <f>'30 družstiev Preteky č. 1'!P17</f>
        <v>46870</v>
      </c>
      <c r="E11" s="77">
        <f>'30 družstiev Preteky č. 1'!Q17</f>
        <v>6</v>
      </c>
      <c r="F11" s="45">
        <f>'30 Preteky č.2'!O17</f>
        <v>21</v>
      </c>
      <c r="G11" s="46">
        <f>'30 Preteky č.2'!P17</f>
        <v>36820</v>
      </c>
      <c r="H11" s="77">
        <f>'30 Preteky č.2'!Q17</f>
        <v>8</v>
      </c>
      <c r="I11" s="45">
        <f>'12 družstiev Pretek č. 3'!O17</f>
        <v>29</v>
      </c>
      <c r="J11" s="46">
        <f>'12 družstiev Pretek č. 3'!P17</f>
        <v>16880</v>
      </c>
      <c r="K11" s="77">
        <f>'12 družstiev Pretek č. 3'!Q17</f>
        <v>7</v>
      </c>
      <c r="L11" s="45">
        <f>'12 družstiev Pretek č. 4'!O17</f>
        <v>36</v>
      </c>
      <c r="M11" s="46">
        <f>'12 družstiev Pretek č. 4'!P17</f>
        <v>16360</v>
      </c>
      <c r="N11" s="80">
        <f>'12 družstiev Pretek č. 4'!Q17</f>
        <v>11</v>
      </c>
      <c r="O11" s="53">
        <f t="shared" si="0"/>
        <v>104</v>
      </c>
      <c r="P11" s="54">
        <f t="shared" si="0"/>
        <v>116930</v>
      </c>
      <c r="Q11" s="44">
        <f t="shared" si="1"/>
        <v>7</v>
      </c>
      <c r="R11" s="3"/>
      <c r="S11" s="3"/>
      <c r="V11" s="44">
        <f t="shared" si="2"/>
        <v>7</v>
      </c>
      <c r="W11">
        <f t="shared" si="3"/>
        <v>8</v>
      </c>
      <c r="X11">
        <f t="shared" si="4"/>
        <v>7.008</v>
      </c>
      <c r="AA11">
        <f t="shared" si="5"/>
        <v>7</v>
      </c>
    </row>
    <row r="12" spans="1:27" ht="35.1" customHeight="1" thickBot="1" x14ac:dyDescent="0.25">
      <c r="A12" s="7">
        <v>8</v>
      </c>
      <c r="B12" s="33" t="str">
        <f>'Zoznam tímov a pretekárov'!A17</f>
        <v>Nová Baňa - Masterfish</v>
      </c>
      <c r="C12" s="45">
        <f>'30 družstiev Preteky č. 1'!O19</f>
        <v>9</v>
      </c>
      <c r="D12" s="46">
        <f>'30 družstiev Preteky č. 1'!P19</f>
        <v>58410</v>
      </c>
      <c r="E12" s="77">
        <f>'30 družstiev Preteky č. 1'!Q19</f>
        <v>1</v>
      </c>
      <c r="F12" s="45">
        <f>'30 Preteky č.2'!O19</f>
        <v>16</v>
      </c>
      <c r="G12" s="46">
        <f>'30 Preteky č.2'!P19</f>
        <v>51720</v>
      </c>
      <c r="H12" s="77">
        <f>'30 Preteky č.2'!Q19</f>
        <v>3</v>
      </c>
      <c r="I12" s="45">
        <f>'12 družstiev Pretek č. 3'!O19</f>
        <v>12</v>
      </c>
      <c r="J12" s="46">
        <f>'12 družstiev Pretek č. 3'!P19</f>
        <v>35760</v>
      </c>
      <c r="K12" s="77">
        <f>'12 družstiev Pretek č. 3'!Q19</f>
        <v>2</v>
      </c>
      <c r="L12" s="45">
        <f>'12 družstiev Pretek č. 4'!O19</f>
        <v>15</v>
      </c>
      <c r="M12" s="46">
        <f>'12 družstiev Pretek č. 4'!P19</f>
        <v>29700</v>
      </c>
      <c r="N12" s="80">
        <f>'12 družstiev Pretek č. 4'!Q19</f>
        <v>2</v>
      </c>
      <c r="O12" s="53">
        <f t="shared" si="0"/>
        <v>52</v>
      </c>
      <c r="P12" s="54">
        <f t="shared" si="0"/>
        <v>175590</v>
      </c>
      <c r="Q12" s="44">
        <f t="shared" si="1"/>
        <v>1</v>
      </c>
      <c r="R12" s="3"/>
      <c r="S12" s="3"/>
      <c r="V12" s="44">
        <f t="shared" si="2"/>
        <v>1</v>
      </c>
      <c r="W12">
        <f t="shared" si="3"/>
        <v>1</v>
      </c>
      <c r="X12">
        <f t="shared" si="4"/>
        <v>1.0009999999999999</v>
      </c>
      <c r="AA12">
        <f t="shared" si="5"/>
        <v>1</v>
      </c>
    </row>
    <row r="13" spans="1:27" ht="35.1" customHeight="1" thickBot="1" x14ac:dyDescent="0.25">
      <c r="A13" s="2">
        <v>9</v>
      </c>
      <c r="B13" s="33" t="str">
        <f>'Zoznam tímov a pretekárov'!A19</f>
        <v>Dunajská Streda - Golden feeder team</v>
      </c>
      <c r="C13" s="45">
        <f>'30 družstiev Preteky č. 1'!O21</f>
        <v>14</v>
      </c>
      <c r="D13" s="46">
        <f>'30 družstiev Preteky č. 1'!P21</f>
        <v>51000</v>
      </c>
      <c r="E13" s="77">
        <f>'30 družstiev Preteky č. 1'!Q21</f>
        <v>3</v>
      </c>
      <c r="F13" s="45">
        <f>'30 Preteky č.2'!O21</f>
        <v>23.5</v>
      </c>
      <c r="G13" s="46">
        <f>'30 Preteky č.2'!P21</f>
        <v>38135</v>
      </c>
      <c r="H13" s="77">
        <f>'30 Preteky č.2'!Q21</f>
        <v>10</v>
      </c>
      <c r="I13" s="45">
        <f>'12 družstiev Pretek č. 3'!O21</f>
        <v>20</v>
      </c>
      <c r="J13" s="46">
        <f>'12 družstiev Pretek č. 3'!P21</f>
        <v>25820</v>
      </c>
      <c r="K13" s="77">
        <f>'12 družstiev Pretek č. 3'!Q21</f>
        <v>3</v>
      </c>
      <c r="L13" s="45">
        <f>'12 družstiev Pretek č. 4'!O21</f>
        <v>29</v>
      </c>
      <c r="M13" s="46">
        <f>'12 družstiev Pretek č. 4'!P21</f>
        <v>21760</v>
      </c>
      <c r="N13" s="80">
        <f>'12 družstiev Pretek č. 4'!Q21</f>
        <v>8</v>
      </c>
      <c r="O13" s="53">
        <f t="shared" si="0"/>
        <v>86.5</v>
      </c>
      <c r="P13" s="54">
        <f t="shared" si="0"/>
        <v>136715</v>
      </c>
      <c r="Q13" s="44">
        <f t="shared" si="1"/>
        <v>4</v>
      </c>
      <c r="R13" s="3"/>
      <c r="S13" s="3"/>
      <c r="V13" s="44">
        <f t="shared" si="2"/>
        <v>4</v>
      </c>
      <c r="W13">
        <f t="shared" si="3"/>
        <v>4</v>
      </c>
      <c r="X13">
        <f t="shared" si="4"/>
        <v>4.0039999999999996</v>
      </c>
      <c r="AA13">
        <f t="shared" si="5"/>
        <v>4</v>
      </c>
    </row>
    <row r="14" spans="1:27" ht="35.1" customHeight="1" thickBot="1" x14ac:dyDescent="0.25">
      <c r="A14" s="7">
        <v>10</v>
      </c>
      <c r="B14" s="33" t="str">
        <f>'Zoznam tímov a pretekárov'!A21</f>
        <v>Košice C - Sensas</v>
      </c>
      <c r="C14" s="45">
        <f>'30 družstiev Preteky č. 1'!O23</f>
        <v>27</v>
      </c>
      <c r="D14" s="46">
        <f>'30 družstiev Preteky č. 1'!P23</f>
        <v>45800</v>
      </c>
      <c r="E14" s="77">
        <f>'30 družstiev Preteky č. 1'!Q23</f>
        <v>14</v>
      </c>
      <c r="F14" s="45">
        <f>'30 Preteky č.2'!O23</f>
        <v>30</v>
      </c>
      <c r="G14" s="46">
        <f>'30 Preteky č.2'!P23</f>
        <v>32510</v>
      </c>
      <c r="H14" s="77">
        <f>'30 Preteky č.2'!Q23</f>
        <v>14</v>
      </c>
      <c r="I14" s="45">
        <f>'12 družstiev Pretek č. 3'!O23</f>
        <v>36</v>
      </c>
      <c r="J14" s="46">
        <f>'12 družstiev Pretek č. 3'!P23</f>
        <v>11720</v>
      </c>
      <c r="K14" s="77">
        <f>'12 družstiev Pretek č. 3'!Q23</f>
        <v>10</v>
      </c>
      <c r="L14" s="45">
        <f>'12 družstiev Pretek č. 4'!O23</f>
        <v>45</v>
      </c>
      <c r="M14" s="46">
        <f>'12 družstiev Pretek č. 4'!P23</f>
        <v>8340</v>
      </c>
      <c r="N14" s="80">
        <f>'12 družstiev Pretek č. 4'!Q23</f>
        <v>12</v>
      </c>
      <c r="O14" s="53">
        <f t="shared" si="0"/>
        <v>138</v>
      </c>
      <c r="P14" s="54">
        <f t="shared" si="0"/>
        <v>98370</v>
      </c>
      <c r="Q14" s="44">
        <f t="shared" si="1"/>
        <v>11</v>
      </c>
      <c r="R14" s="85"/>
      <c r="S14" s="3"/>
      <c r="V14" s="44">
        <f t="shared" si="2"/>
        <v>11</v>
      </c>
      <c r="W14">
        <f t="shared" si="3"/>
        <v>9</v>
      </c>
      <c r="X14">
        <f t="shared" si="4"/>
        <v>11.009</v>
      </c>
      <c r="AA14">
        <f t="shared" si="5"/>
        <v>11</v>
      </c>
    </row>
    <row r="15" spans="1:27" ht="35.1" customHeight="1" thickBot="1" x14ac:dyDescent="0.25">
      <c r="A15" s="7">
        <v>11</v>
      </c>
      <c r="B15" s="33" t="str">
        <f>'Zoznam tímov a pretekárov'!A23</f>
        <v>Topoľníky Arapaima</v>
      </c>
      <c r="C15" s="45">
        <f>'30 družstiev Preteky č. 1'!O25</f>
        <v>49</v>
      </c>
      <c r="D15" s="46">
        <f>'30 družstiev Preteky č. 1'!P25</f>
        <v>17370</v>
      </c>
      <c r="E15" s="77">
        <f>'30 družstiev Preteky č. 1'!Q25</f>
        <v>25</v>
      </c>
      <c r="F15" s="45">
        <f>'30 Preteky č.2'!O25</f>
        <v>29</v>
      </c>
      <c r="G15" s="46">
        <f>'30 Preteky č.2'!P25</f>
        <v>33160</v>
      </c>
      <c r="H15" s="77">
        <f>'30 Preteky č.2'!Q25</f>
        <v>13</v>
      </c>
      <c r="I15" s="45">
        <f>'12 družstiev Pretek č. 3'!O25</f>
        <v>38</v>
      </c>
      <c r="J15" s="46">
        <f>'12 družstiev Pretek č. 3'!P25</f>
        <v>10180</v>
      </c>
      <c r="K15" s="77">
        <f>'12 družstiev Pretek č. 3'!Q25</f>
        <v>12</v>
      </c>
      <c r="L15" s="45">
        <f>'12 družstiev Pretek č. 4'!O25</f>
        <v>31</v>
      </c>
      <c r="M15" s="46">
        <f>'12 družstiev Pretek č. 4'!P25</f>
        <v>17680</v>
      </c>
      <c r="N15" s="80">
        <f>'12 družstiev Pretek č. 4'!Q25</f>
        <v>9</v>
      </c>
      <c r="O15" s="53">
        <f t="shared" si="0"/>
        <v>147</v>
      </c>
      <c r="P15" s="54">
        <f t="shared" si="0"/>
        <v>78390</v>
      </c>
      <c r="Q15" s="44">
        <f t="shared" si="1"/>
        <v>12</v>
      </c>
      <c r="R15" s="3"/>
      <c r="S15" s="3"/>
      <c r="V15" s="44">
        <f t="shared" si="2"/>
        <v>12</v>
      </c>
      <c r="W15">
        <f t="shared" si="3"/>
        <v>12</v>
      </c>
      <c r="X15">
        <f t="shared" si="4"/>
        <v>12.012</v>
      </c>
      <c r="AA15">
        <f t="shared" si="5"/>
        <v>12</v>
      </c>
    </row>
    <row r="16" spans="1:27" ht="35.1" customHeight="1" thickBot="1" x14ac:dyDescent="0.25">
      <c r="A16" s="4">
        <v>12</v>
      </c>
      <c r="B16" s="56" t="str">
        <f>'Zoznam tímov a pretekárov'!A25</f>
        <v>Štúrovo Timar mix Maver</v>
      </c>
      <c r="C16" s="70">
        <f>'30 družstiev Preteky č. 1'!O27</f>
        <v>37</v>
      </c>
      <c r="D16" s="57">
        <f>'30 družstiev Preteky č. 1'!P27</f>
        <v>25240</v>
      </c>
      <c r="E16" s="58">
        <f>'30 družstiev Preteky č. 1'!Q27</f>
        <v>20</v>
      </c>
      <c r="F16" s="70">
        <f>'30 Preteky č.2'!O27</f>
        <v>37</v>
      </c>
      <c r="G16" s="57">
        <f>'30 Preteky č.2'!P27</f>
        <v>25565</v>
      </c>
      <c r="H16" s="58">
        <f>'30 Preteky č.2'!Q27</f>
        <v>21</v>
      </c>
      <c r="I16" s="70">
        <f>'12 družstiev Pretek č. 3'!O27</f>
        <v>22</v>
      </c>
      <c r="J16" s="57">
        <f>'12 družstiev Pretek č. 3'!P27</f>
        <v>20920</v>
      </c>
      <c r="K16" s="58">
        <f>'12 družstiev Pretek č. 3'!Q27</f>
        <v>5</v>
      </c>
      <c r="L16" s="70">
        <f>'12 družstiev Pretek č. 4'!O27</f>
        <v>20</v>
      </c>
      <c r="M16" s="57">
        <f>'12 družstiev Pretek č. 4'!P27</f>
        <v>25000</v>
      </c>
      <c r="N16" s="81">
        <f>'12 družstiev Pretek č. 4'!Q27</f>
        <v>5</v>
      </c>
      <c r="O16" s="64">
        <f t="shared" si="0"/>
        <v>116</v>
      </c>
      <c r="P16" s="65">
        <f t="shared" si="0"/>
        <v>96725</v>
      </c>
      <c r="Q16" s="44">
        <f t="shared" si="1"/>
        <v>9</v>
      </c>
      <c r="R16" s="3"/>
      <c r="S16" s="3"/>
      <c r="V16" s="44">
        <f t="shared" si="2"/>
        <v>9</v>
      </c>
      <c r="W16">
        <f t="shared" si="3"/>
        <v>10</v>
      </c>
      <c r="X16">
        <f t="shared" si="4"/>
        <v>9.01</v>
      </c>
      <c r="AA16">
        <f t="shared" si="5"/>
        <v>9</v>
      </c>
    </row>
    <row r="17" spans="1:19" ht="27.75" customHeight="1" x14ac:dyDescent="0.25">
      <c r="A17" s="258" t="s">
        <v>100</v>
      </c>
      <c r="B17" s="258"/>
      <c r="C17" s="258"/>
      <c r="D17" s="258"/>
      <c r="E17" s="258"/>
      <c r="F17" s="258"/>
      <c r="G17" s="258"/>
      <c r="H17" s="258"/>
      <c r="I17" s="258"/>
      <c r="J17" s="258"/>
      <c r="K17" s="258"/>
      <c r="L17" s="258"/>
      <c r="M17" s="258"/>
      <c r="N17" s="258"/>
      <c r="O17" s="258"/>
      <c r="P17" s="258"/>
      <c r="Q17" s="25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5"/>
  <sheetViews>
    <sheetView showGridLines="0" tabSelected="1" zoomScale="85" zoomScaleNormal="85" workbookViewId="0">
      <selection activeCell="A2" sqref="A2:A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4" width="9.140625" customWidth="1"/>
    <col min="45" max="45" width="5.7109375" customWidth="1"/>
    <col min="46" max="46" width="9" customWidth="1"/>
    <col min="47" max="47" width="5.140625" customWidth="1"/>
    <col min="48" max="48" width="6.7109375" customWidth="1"/>
    <col min="49" max="49" width="4.42578125" customWidth="1"/>
    <col min="50" max="50" width="5.42578125" customWidth="1"/>
    <col min="51" max="51" width="8" customWidth="1"/>
    <col min="52" max="52" width="9.140625" customWidth="1"/>
    <col min="53" max="53" width="10.7109375" customWidth="1"/>
    <col min="54" max="54" width="9.140625" customWidth="1"/>
  </cols>
  <sheetData>
    <row r="1" spans="1:52" ht="18.75" customHeight="1" thickBot="1" x14ac:dyDescent="0.35">
      <c r="A1" s="220" t="s">
        <v>314</v>
      </c>
      <c r="B1" s="221"/>
      <c r="C1" s="170" t="s">
        <v>315</v>
      </c>
      <c r="D1" s="170"/>
      <c r="E1" s="170"/>
      <c r="F1" s="170"/>
      <c r="G1" s="170"/>
      <c r="H1" s="170"/>
      <c r="I1" s="170"/>
      <c r="J1" s="170"/>
      <c r="K1" s="170"/>
      <c r="L1" s="170"/>
      <c r="M1" s="170"/>
      <c r="N1" s="170"/>
      <c r="O1" s="170"/>
      <c r="P1" s="170"/>
      <c r="Q1" s="171"/>
      <c r="T1" s="207" t="s">
        <v>48</v>
      </c>
      <c r="U1" s="208"/>
      <c r="V1" s="209"/>
    </row>
    <row r="2" spans="1:52" ht="13.5" customHeight="1" x14ac:dyDescent="0.2">
      <c r="A2" s="178"/>
      <c r="B2" s="174" t="s">
        <v>18</v>
      </c>
      <c r="C2" s="175" t="s">
        <v>4</v>
      </c>
      <c r="D2" s="176"/>
      <c r="E2" s="177"/>
      <c r="F2" s="175" t="s">
        <v>5</v>
      </c>
      <c r="G2" s="176"/>
      <c r="H2" s="177"/>
      <c r="I2" s="175" t="s">
        <v>6</v>
      </c>
      <c r="J2" s="176"/>
      <c r="K2" s="177"/>
      <c r="L2" s="175" t="s">
        <v>7</v>
      </c>
      <c r="M2" s="176"/>
      <c r="N2" s="176"/>
      <c r="O2" s="222" t="s">
        <v>13</v>
      </c>
      <c r="P2" s="222" t="s">
        <v>14</v>
      </c>
      <c r="Q2" s="225" t="s">
        <v>11</v>
      </c>
      <c r="T2" s="210" t="s">
        <v>49</v>
      </c>
      <c r="U2" s="213" t="s">
        <v>137</v>
      </c>
      <c r="V2" s="216" t="s">
        <v>1</v>
      </c>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row>
    <row r="3" spans="1:52" ht="12" customHeight="1" x14ac:dyDescent="0.2">
      <c r="A3" s="178"/>
      <c r="B3" s="174"/>
      <c r="C3" s="179" t="s">
        <v>8</v>
      </c>
      <c r="D3" s="180"/>
      <c r="E3" s="181"/>
      <c r="F3" s="179" t="s">
        <v>8</v>
      </c>
      <c r="G3" s="180"/>
      <c r="H3" s="181"/>
      <c r="I3" s="179" t="s">
        <v>8</v>
      </c>
      <c r="J3" s="180"/>
      <c r="K3" s="181"/>
      <c r="L3" s="179" t="s">
        <v>8</v>
      </c>
      <c r="M3" s="180"/>
      <c r="N3" s="180"/>
      <c r="O3" s="223"/>
      <c r="P3" s="223"/>
      <c r="Q3" s="225"/>
      <c r="T3" s="211"/>
      <c r="U3" s="214"/>
      <c r="V3" s="217"/>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row>
    <row r="4" spans="1:52" ht="15.95" customHeight="1" thickBot="1" x14ac:dyDescent="0.25">
      <c r="A4" s="178"/>
      <c r="B4" s="174"/>
      <c r="C4" s="66" t="s">
        <v>9</v>
      </c>
      <c r="D4" s="67" t="s">
        <v>10</v>
      </c>
      <c r="E4" s="68" t="s">
        <v>0</v>
      </c>
      <c r="F4" s="66" t="s">
        <v>9</v>
      </c>
      <c r="G4" s="67" t="s">
        <v>10</v>
      </c>
      <c r="H4" s="68" t="s">
        <v>0</v>
      </c>
      <c r="I4" s="66" t="s">
        <v>9</v>
      </c>
      <c r="J4" s="67" t="s">
        <v>10</v>
      </c>
      <c r="K4" s="68" t="s">
        <v>0</v>
      </c>
      <c r="L4" s="66" t="s">
        <v>9</v>
      </c>
      <c r="M4" s="67" t="s">
        <v>10</v>
      </c>
      <c r="N4" s="69" t="s">
        <v>0</v>
      </c>
      <c r="O4" s="224"/>
      <c r="P4" s="224"/>
      <c r="Q4" s="225"/>
      <c r="T4" s="212"/>
      <c r="U4" s="215"/>
      <c r="V4" s="218"/>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row>
    <row r="5" spans="1:52" ht="15.95" customHeight="1" x14ac:dyDescent="0.2">
      <c r="A5" s="172">
        <v>1</v>
      </c>
      <c r="B5" s="160" t="str">
        <f>'Zoznam tímov a pretekárov'!A3</f>
        <v>Sereď -Feeder team Sereď</v>
      </c>
      <c r="C5" s="162" t="s">
        <v>151</v>
      </c>
      <c r="D5" s="297"/>
      <c r="E5" s="78"/>
      <c r="F5" s="158" t="s">
        <v>149</v>
      </c>
      <c r="G5" s="166"/>
      <c r="H5" s="78"/>
      <c r="I5" s="158" t="s">
        <v>327</v>
      </c>
      <c r="J5" s="166"/>
      <c r="K5" s="78"/>
      <c r="L5" s="158" t="s">
        <v>150</v>
      </c>
      <c r="M5" s="166"/>
      <c r="N5" s="78"/>
      <c r="O5" s="184">
        <f>SUM(E6+H6+K6+N6)</f>
        <v>6</v>
      </c>
      <c r="P5" s="186">
        <f>SUM(D6+G6+J6+M6)</f>
        <v>85930</v>
      </c>
      <c r="Q5" s="204">
        <f>AD6</f>
        <v>1</v>
      </c>
      <c r="T5" s="198">
        <f>O5+'30 družstiev Preteky č. 1'!O5 + '30 Preteky č.2'!O5</f>
        <v>40</v>
      </c>
      <c r="U5" s="200">
        <f>P5+'30 družstiev Preteky č. 1'!P5+'30 Preteky č.2'!P5</f>
        <v>191900</v>
      </c>
      <c r="V5" s="202">
        <f>AZ6</f>
        <v>2</v>
      </c>
      <c r="Y5" s="192" t="s">
        <v>21</v>
      </c>
      <c r="Z5" s="193"/>
      <c r="AA5" s="193"/>
      <c r="AB5" s="193"/>
      <c r="AC5" s="193"/>
      <c r="AD5" s="194"/>
      <c r="AE5" s="192" t="s">
        <v>22</v>
      </c>
      <c r="AF5" s="193"/>
      <c r="AG5" s="193"/>
      <c r="AH5" s="194"/>
      <c r="AI5" s="192" t="s">
        <v>23</v>
      </c>
      <c r="AJ5" s="193"/>
      <c r="AK5" s="193"/>
      <c r="AL5" s="194"/>
      <c r="AM5" s="192" t="s">
        <v>24</v>
      </c>
      <c r="AN5" s="193"/>
      <c r="AO5" s="193"/>
      <c r="AP5" s="194"/>
      <c r="AQ5" s="192" t="s">
        <v>25</v>
      </c>
      <c r="AR5" s="193"/>
      <c r="AS5" s="193"/>
      <c r="AT5" s="194"/>
      <c r="AU5" s="21" t="s">
        <v>51</v>
      </c>
    </row>
    <row r="6" spans="1:52" ht="15.95" customHeight="1" thickBot="1" x14ac:dyDescent="0.25">
      <c r="A6" s="173"/>
      <c r="B6" s="161"/>
      <c r="C6" s="27">
        <v>11</v>
      </c>
      <c r="D6" s="28">
        <v>22140</v>
      </c>
      <c r="E6" s="32">
        <v>1</v>
      </c>
      <c r="F6" s="27">
        <v>12</v>
      </c>
      <c r="G6" s="28">
        <v>19860</v>
      </c>
      <c r="H6" s="32">
        <f>IF(ISBLANK(G6),0,IF(ISBLANK(F5),0,IF(H5 = "D",MAX($A$5:$A$64) + 1,AL6)))</f>
        <v>1</v>
      </c>
      <c r="I6" s="27">
        <v>4</v>
      </c>
      <c r="J6" s="28">
        <v>17350</v>
      </c>
      <c r="K6" s="32">
        <v>3</v>
      </c>
      <c r="L6" s="82">
        <v>24</v>
      </c>
      <c r="M6" s="28">
        <v>26580</v>
      </c>
      <c r="N6" s="32">
        <f>IF(ISBLANK(M6),0,IF(ISBLANK(L5),0,IF(N5 = "D",MAX($A$5:$A$64) + 1,AT6)))</f>
        <v>1</v>
      </c>
      <c r="O6" s="185"/>
      <c r="P6" s="187"/>
      <c r="Q6" s="205"/>
      <c r="T6" s="199"/>
      <c r="U6" s="201"/>
      <c r="V6" s="203"/>
      <c r="Y6" s="12">
        <f>O5</f>
        <v>6</v>
      </c>
      <c r="Z6" s="13">
        <f>P5</f>
        <v>85930</v>
      </c>
      <c r="AA6" s="8">
        <f>RANK(Y6,$Y$6:$Y$35,1)</f>
        <v>1</v>
      </c>
      <c r="AB6" s="8">
        <f>RANK(Z6,$Z$6:$Z$35,0)</f>
        <v>1</v>
      </c>
      <c r="AC6" s="8">
        <f>AA6+AB6*0.00001</f>
        <v>1.0000100000000001</v>
      </c>
      <c r="AD6" s="24">
        <f>RANK(AC6,$AC$6:$AC$35,1)</f>
        <v>1</v>
      </c>
      <c r="AE6" s="17">
        <f>D6</f>
        <v>22140</v>
      </c>
      <c r="AF6" s="18">
        <f>IF(D5="d",MAX($A$5:$A$64) +1,RANK(AE6,$AE$6:$AE$35))</f>
        <v>2</v>
      </c>
      <c r="AG6" s="8">
        <f>COUNTIF($AF$6:$AF$35,AF6)</f>
        <v>1</v>
      </c>
      <c r="AH6" s="22">
        <f>IF(AG6 &gt; 1,IF(MOD(AG6,2) = 0,((AF6*2+AG6-1)/2),(AF6*2+AG6-1)/2),IF(AG6=1,AF6,(AF6*2+AG6-1)/2))</f>
        <v>2</v>
      </c>
      <c r="AI6" s="17">
        <f>G6</f>
        <v>19860</v>
      </c>
      <c r="AJ6">
        <f>IF(F5="d",MAX($A$5:$A$64) +1,RANK(AI6,$AI$6:$AI$35,0))</f>
        <v>1</v>
      </c>
      <c r="AK6" s="8">
        <f>COUNTIF($AJ$6:$AJ$35,AJ6)</f>
        <v>1</v>
      </c>
      <c r="AL6" s="22">
        <f>IF(AK6 &gt; 1,IF(MOD(AK6,2) = 0,((AJ6*2+AK6-1)/2),(AJ6*2+AK6-1)/2),IF(AK6=1,AJ6,(AJ6*2+AK6-1)/2))</f>
        <v>1</v>
      </c>
      <c r="AM6" s="17">
        <f>J6</f>
        <v>17350</v>
      </c>
      <c r="AN6" s="18">
        <f>IF(J5="d",MAX($A$5:$A$64) +1,RANK(AM6,$AM$6:$AM$35,0))</f>
        <v>4</v>
      </c>
      <c r="AO6" s="8">
        <f>COUNTIF($AN$6:$AN$35,AN6)</f>
        <v>1</v>
      </c>
      <c r="AP6" s="22">
        <f>IF(AO6 &gt; 1,IF(MOD(AO6,2) = 0,((AN6*2+AO6-1)/2),(AN6*2+AO6-1)/2),IF(AO6=1,AN6,(AN6*2+AO6-1)/2))</f>
        <v>4</v>
      </c>
      <c r="AQ6" s="17">
        <f>M6</f>
        <v>26580</v>
      </c>
      <c r="AR6" s="18">
        <f>IF(M5="d",MAX($A$5:$A$64) +1,RANK(AQ6,$AQ$6:$AQ$35,0))</f>
        <v>1</v>
      </c>
      <c r="AS6" s="8">
        <f>COUNTIF($AR$6:$AR$35,AR6)</f>
        <v>1</v>
      </c>
      <c r="AT6" s="22">
        <f>IF(AS6 &gt; 1,IF(MOD(AS6,2) = 0,((AR6*2+AS6-1)/2),(AR6*2+AS6-1)/2),IF(AS6=1,AR6,(AR6*2+AS6-1)/2))</f>
        <v>1</v>
      </c>
      <c r="AU6" s="11">
        <f>T5</f>
        <v>40</v>
      </c>
      <c r="AV6" s="11">
        <f>U5</f>
        <v>191900</v>
      </c>
      <c r="AW6">
        <f>RANK(AU6,$AU$6:$AU$35,1)</f>
        <v>2</v>
      </c>
      <c r="AX6">
        <f>RANK(AV6,$AV$6:$AV$35,0)</f>
        <v>1</v>
      </c>
      <c r="AY6">
        <f>AW6+AX6*0.00001</f>
        <v>2.0000100000000001</v>
      </c>
      <c r="AZ6">
        <f>RANK(AY6,$AY$6:$AY$35,1)</f>
        <v>2</v>
      </c>
    </row>
    <row r="7" spans="1:52" ht="15.95" customHeight="1" x14ac:dyDescent="0.2">
      <c r="A7" s="172">
        <v>2</v>
      </c>
      <c r="B7" s="160" t="str">
        <f>'Zoznam tímov a pretekárov'!A5</f>
        <v>Bratislava I.- AWA-S</v>
      </c>
      <c r="C7" s="158" t="s">
        <v>152</v>
      </c>
      <c r="D7" s="159"/>
      <c r="E7" s="78"/>
      <c r="F7" s="158" t="s">
        <v>154</v>
      </c>
      <c r="G7" s="159"/>
      <c r="H7" s="78"/>
      <c r="I7" s="158" t="s">
        <v>153</v>
      </c>
      <c r="J7" s="159"/>
      <c r="K7" s="78"/>
      <c r="L7" s="158" t="s">
        <v>302</v>
      </c>
      <c r="M7" s="159"/>
      <c r="N7" s="78"/>
      <c r="O7" s="184">
        <f>SUM(E8+H8+K8+N8)</f>
        <v>17</v>
      </c>
      <c r="P7" s="186">
        <f>SUM(D8+G8+J8+M8)</f>
        <v>54910</v>
      </c>
      <c r="Q7" s="204">
        <f>AD7</f>
        <v>5</v>
      </c>
      <c r="T7" s="198">
        <f>O7+'30 družstiev Preteky č. 1'!O7 + '30 Preteky č.2'!O7</f>
        <v>79.5</v>
      </c>
      <c r="U7" s="200">
        <f>P7+'30 družstiev Preteky č. 1'!P7+'30 Preteky č.2'!P7</f>
        <v>123750</v>
      </c>
      <c r="V7" s="202">
        <f>AZ7</f>
        <v>12</v>
      </c>
      <c r="Y7" s="12">
        <f>O7</f>
        <v>17</v>
      </c>
      <c r="Z7" s="13">
        <f>P7</f>
        <v>54910</v>
      </c>
      <c r="AA7" s="8">
        <f t="shared" ref="AA7:AA35" si="0">RANK(Y7,$Y$6:$Y$35,1)</f>
        <v>4</v>
      </c>
      <c r="AB7" s="8">
        <f t="shared" ref="AB7:AB35" si="1">RANK(Z7,$Z$6:$Z$35,0)</f>
        <v>7</v>
      </c>
      <c r="AC7" s="8">
        <f t="shared" ref="AC7:AC35" si="2">AA7+AB7*0.00001</f>
        <v>4.00007</v>
      </c>
      <c r="AD7" s="24">
        <f t="shared" ref="AD7:AD35" si="3">RANK(AC7,$AC$6:$AC$35,1)</f>
        <v>5</v>
      </c>
      <c r="AE7" s="17">
        <f>D8</f>
        <v>17660</v>
      </c>
      <c r="AF7" s="18">
        <f t="shared" ref="AF7:AF35" si="4">IF(D6="d",MAX($A$5:$A$64) +1,RANK(AE7,$AE$6:$AE$35))</f>
        <v>4</v>
      </c>
      <c r="AG7" s="8">
        <f t="shared" ref="AG7:AG35" si="5">COUNTIF($AF$6:$AF$35,AF7)</f>
        <v>1</v>
      </c>
      <c r="AH7" s="22">
        <f t="shared" ref="AH7:AH35" si="6">IF(AG7 &gt; 1,IF(MOD(AG7,2) = 0,((AF7*2+AG7-1)/2),(AF7*2+AG7-1)/2),IF(AG7=1,AF7,(AF7*2+AG7-1)/2))</f>
        <v>4</v>
      </c>
      <c r="AI7" s="17">
        <f>G8</f>
        <v>14870</v>
      </c>
      <c r="AJ7">
        <f t="shared" ref="AJ7:AJ35" si="7">IF(F6="d",MAX($A$5:$A$64) +1,RANK(AI7,$AI$6:$AI$35,0))</f>
        <v>6</v>
      </c>
      <c r="AK7" s="8">
        <f t="shared" ref="AK7:AK35" si="8">COUNTIF($AJ$6:$AJ$35,AJ7)</f>
        <v>1</v>
      </c>
      <c r="AL7" s="22">
        <f t="shared" ref="AL7:AL35" si="9">IF(AK7 &gt; 1,IF(MOD(AK7,2) = 0,((AJ7*2+AK7-1)/2),(AJ7*2+AK7-1)/2),IF(AK7=1,AJ7,(AJ7*2+AK7-1)/2))</f>
        <v>6</v>
      </c>
      <c r="AM7" s="17">
        <f>J8</f>
        <v>8500</v>
      </c>
      <c r="AN7" s="18">
        <f t="shared" ref="AN7:AN35" si="10">IF(J6="d",MAX($A$5:$A$64) +1,RANK(AM7,$AM$6:$AM$35,0))</f>
        <v>16</v>
      </c>
      <c r="AO7" s="8">
        <f t="shared" ref="AO7:AO35" si="11">COUNTIF($AN$6:$AN$35,AN7)</f>
        <v>1</v>
      </c>
      <c r="AP7" s="22">
        <f t="shared" ref="AP7:AP35" si="12">IF(AO7 &gt; 1,IF(MOD(AO7,2) = 0,((AN7*2+AO7-1)/2),(AN7*2+AO7-1)/2),IF(AO7=1,AN7,(AN7*2+AO7-1)/2))</f>
        <v>16</v>
      </c>
      <c r="AQ7" s="17">
        <f>M8</f>
        <v>13880</v>
      </c>
      <c r="AR7" s="18">
        <f t="shared" ref="AR7:AR34" si="13">IF(M6="d",MAX($A$5:$A$64) +1,RANK(AQ7,$AQ$6:$AQ$35,0))</f>
        <v>5</v>
      </c>
      <c r="AS7" s="8">
        <f t="shared" ref="AS7:AS34" si="14">COUNTIF($AR$6:$AR$35,AR7)</f>
        <v>1</v>
      </c>
      <c r="AT7" s="22">
        <f t="shared" ref="AT7:AT34" si="15">IF(AS7 &gt; 1,IF(MOD(AS7,2) = 0,((AR7*2+AS7-1)/2),(AR7*2+AS7-1)/2),IF(AS7=1,AR7,(AR7*2+AS7-1)/2))</f>
        <v>5</v>
      </c>
      <c r="AU7" s="11">
        <f>T7</f>
        <v>79.5</v>
      </c>
      <c r="AV7" s="11">
        <f>U7</f>
        <v>123750</v>
      </c>
      <c r="AW7">
        <f t="shared" ref="AW7:AW34" si="16">RANK(AU7,$AU$6:$AU$35,1)</f>
        <v>12</v>
      </c>
      <c r="AX7">
        <f t="shared" ref="AX7:AX35" si="17">RANK(AV7,$AV$6:$AV$35,0)</f>
        <v>10</v>
      </c>
      <c r="AY7">
        <f t="shared" ref="AY7:AY35" si="18">AW7+AX7*0.00001</f>
        <v>12.0001</v>
      </c>
      <c r="AZ7">
        <f t="shared" ref="AZ7:AZ35" si="19">RANK(AY7,$AY$6:$AY$35,1)</f>
        <v>12</v>
      </c>
    </row>
    <row r="8" spans="1:52" ht="15.95" customHeight="1" thickBot="1" x14ac:dyDescent="0.25">
      <c r="A8" s="173"/>
      <c r="B8" s="161"/>
      <c r="C8" s="27">
        <v>12</v>
      </c>
      <c r="D8" s="28">
        <v>17660</v>
      </c>
      <c r="E8" s="32">
        <v>3</v>
      </c>
      <c r="F8" s="27">
        <v>20</v>
      </c>
      <c r="G8" s="28">
        <v>14870</v>
      </c>
      <c r="H8" s="32">
        <v>1</v>
      </c>
      <c r="I8" s="27">
        <v>25</v>
      </c>
      <c r="J8" s="28">
        <v>8500</v>
      </c>
      <c r="K8" s="32">
        <v>9</v>
      </c>
      <c r="L8" s="82">
        <v>23</v>
      </c>
      <c r="M8" s="28">
        <v>13880</v>
      </c>
      <c r="N8" s="32">
        <v>4</v>
      </c>
      <c r="O8" s="185"/>
      <c r="P8" s="187"/>
      <c r="Q8" s="205"/>
      <c r="T8" s="199"/>
      <c r="U8" s="201"/>
      <c r="V8" s="203"/>
      <c r="Y8" s="12">
        <f>O9</f>
        <v>21.5</v>
      </c>
      <c r="Z8" s="13">
        <f>P9</f>
        <v>57525</v>
      </c>
      <c r="AA8" s="8">
        <f t="shared" si="0"/>
        <v>7</v>
      </c>
      <c r="AB8" s="8">
        <f t="shared" si="1"/>
        <v>6</v>
      </c>
      <c r="AC8" s="8">
        <f t="shared" si="2"/>
        <v>7.0000600000000004</v>
      </c>
      <c r="AD8" s="24">
        <f t="shared" si="3"/>
        <v>7</v>
      </c>
      <c r="AE8" s="17">
        <f>D10</f>
        <v>11820</v>
      </c>
      <c r="AF8" s="18">
        <f t="shared" si="4"/>
        <v>14</v>
      </c>
      <c r="AG8" s="8">
        <f t="shared" si="5"/>
        <v>2</v>
      </c>
      <c r="AH8" s="22">
        <f t="shared" si="6"/>
        <v>14.5</v>
      </c>
      <c r="AI8" s="17">
        <f>G10</f>
        <v>17050</v>
      </c>
      <c r="AJ8">
        <f t="shared" si="7"/>
        <v>3</v>
      </c>
      <c r="AK8" s="8">
        <f t="shared" si="8"/>
        <v>1</v>
      </c>
      <c r="AL8" s="22">
        <f t="shared" si="9"/>
        <v>3</v>
      </c>
      <c r="AM8" s="17">
        <f>J10</f>
        <v>15480</v>
      </c>
      <c r="AN8" s="18">
        <f t="shared" si="10"/>
        <v>5</v>
      </c>
      <c r="AO8" s="8">
        <f t="shared" si="11"/>
        <v>1</v>
      </c>
      <c r="AP8" s="22">
        <f t="shared" si="12"/>
        <v>5</v>
      </c>
      <c r="AQ8" s="17">
        <f>M10</f>
        <v>13175</v>
      </c>
      <c r="AR8" s="18">
        <f t="shared" si="13"/>
        <v>6</v>
      </c>
      <c r="AS8" s="8">
        <f t="shared" si="14"/>
        <v>1</v>
      </c>
      <c r="AT8" s="22">
        <f t="shared" si="15"/>
        <v>6</v>
      </c>
      <c r="AU8" s="11">
        <f>T9</f>
        <v>52.5</v>
      </c>
      <c r="AV8" s="11">
        <f>U9</f>
        <v>157885</v>
      </c>
      <c r="AW8">
        <f t="shared" si="16"/>
        <v>4</v>
      </c>
      <c r="AX8">
        <f t="shared" si="17"/>
        <v>4</v>
      </c>
      <c r="AY8">
        <f t="shared" si="18"/>
        <v>4.0000400000000003</v>
      </c>
      <c r="AZ8">
        <f t="shared" si="19"/>
        <v>4</v>
      </c>
    </row>
    <row r="9" spans="1:52" ht="15.95" customHeight="1" x14ac:dyDescent="0.2">
      <c r="A9" s="172">
        <v>3</v>
      </c>
      <c r="B9" s="160" t="str">
        <f>'Zoznam tímov a pretekárov'!A7</f>
        <v>Nové Zámky  Maros-Mix Tubertini</v>
      </c>
      <c r="C9" s="158" t="s">
        <v>325</v>
      </c>
      <c r="D9" s="159"/>
      <c r="E9" s="78"/>
      <c r="F9" s="158" t="s">
        <v>160</v>
      </c>
      <c r="G9" s="159"/>
      <c r="H9" s="78"/>
      <c r="I9" s="158" t="s">
        <v>159</v>
      </c>
      <c r="J9" s="159"/>
      <c r="K9" s="78"/>
      <c r="L9" s="158" t="s">
        <v>157</v>
      </c>
      <c r="M9" s="159"/>
      <c r="N9" s="78"/>
      <c r="O9" s="184">
        <f>SUM(E10+H10+K10+N10)</f>
        <v>21.5</v>
      </c>
      <c r="P9" s="186">
        <f>SUM(D10+G10+J10+M10)</f>
        <v>57525</v>
      </c>
      <c r="Q9" s="204">
        <f>AD8</f>
        <v>7</v>
      </c>
      <c r="T9" s="198">
        <f>O9+'30 družstiev Preteky č. 1'!O9 + '30 Preteky č.2'!O9</f>
        <v>52.5</v>
      </c>
      <c r="U9" s="200">
        <f>P9+'30 družstiev Preteky č. 1'!P9+'30 Preteky č.2'!P9</f>
        <v>157885</v>
      </c>
      <c r="V9" s="202">
        <f>AZ8</f>
        <v>4</v>
      </c>
      <c r="Y9" s="12">
        <f>O11</f>
        <v>17</v>
      </c>
      <c r="Z9" s="13">
        <f>P11</f>
        <v>58960</v>
      </c>
      <c r="AA9" s="8">
        <f t="shared" si="0"/>
        <v>4</v>
      </c>
      <c r="AB9" s="8">
        <f t="shared" si="1"/>
        <v>4</v>
      </c>
      <c r="AC9" s="8">
        <f t="shared" si="2"/>
        <v>4.0000400000000003</v>
      </c>
      <c r="AD9" s="24">
        <f t="shared" si="3"/>
        <v>4</v>
      </c>
      <c r="AE9" s="17">
        <f>D12</f>
        <v>17220</v>
      </c>
      <c r="AF9" s="18">
        <f t="shared" si="4"/>
        <v>5</v>
      </c>
      <c r="AG9" s="8">
        <f t="shared" si="5"/>
        <v>1</v>
      </c>
      <c r="AH9" s="22">
        <f t="shared" si="6"/>
        <v>5</v>
      </c>
      <c r="AI9" s="17">
        <f>G12</f>
        <v>13260</v>
      </c>
      <c r="AJ9">
        <f t="shared" si="7"/>
        <v>9</v>
      </c>
      <c r="AK9" s="8">
        <f t="shared" si="8"/>
        <v>1</v>
      </c>
      <c r="AL9" s="22">
        <f t="shared" si="9"/>
        <v>9</v>
      </c>
      <c r="AM9" s="17">
        <f>J12</f>
        <v>20100</v>
      </c>
      <c r="AN9" s="18">
        <f t="shared" si="10"/>
        <v>2</v>
      </c>
      <c r="AO9" s="8">
        <f t="shared" si="11"/>
        <v>1</v>
      </c>
      <c r="AP9" s="22">
        <f t="shared" si="12"/>
        <v>2</v>
      </c>
      <c r="AQ9" s="17">
        <f>M12</f>
        <v>8380</v>
      </c>
      <c r="AR9" s="18">
        <f t="shared" si="13"/>
        <v>17</v>
      </c>
      <c r="AS9" s="8">
        <f t="shared" si="14"/>
        <v>1</v>
      </c>
      <c r="AT9" s="22">
        <f t="shared" si="15"/>
        <v>17</v>
      </c>
      <c r="AU9" s="11">
        <f>T11</f>
        <v>58</v>
      </c>
      <c r="AV9" s="11">
        <f>U11</f>
        <v>149015</v>
      </c>
      <c r="AW9">
        <f t="shared" si="16"/>
        <v>6</v>
      </c>
      <c r="AX9">
        <f t="shared" si="17"/>
        <v>6</v>
      </c>
      <c r="AY9">
        <f t="shared" si="18"/>
        <v>6.0000600000000004</v>
      </c>
      <c r="AZ9">
        <f t="shared" si="19"/>
        <v>6</v>
      </c>
    </row>
    <row r="10" spans="1:52" ht="15.95" customHeight="1" thickBot="1" x14ac:dyDescent="0.25">
      <c r="A10" s="173"/>
      <c r="B10" s="161"/>
      <c r="C10" s="27">
        <v>17</v>
      </c>
      <c r="D10" s="28">
        <v>11820</v>
      </c>
      <c r="E10" s="32">
        <v>9.5</v>
      </c>
      <c r="F10" s="27">
        <v>7</v>
      </c>
      <c r="G10" s="28">
        <v>17050</v>
      </c>
      <c r="H10" s="32">
        <f>IF(ISBLANK(G10),0,IF(ISBLANK(F9),0,IF(H9 = "D",MAX($A$5:$A$64) + 1,AL8)))</f>
        <v>3</v>
      </c>
      <c r="I10" s="82">
        <v>12</v>
      </c>
      <c r="J10" s="28">
        <v>15480</v>
      </c>
      <c r="K10" s="32">
        <v>4</v>
      </c>
      <c r="L10" s="27">
        <v>14</v>
      </c>
      <c r="M10" s="28">
        <v>13175</v>
      </c>
      <c r="N10" s="32">
        <v>5</v>
      </c>
      <c r="O10" s="185"/>
      <c r="P10" s="187"/>
      <c r="Q10" s="205"/>
      <c r="T10" s="199"/>
      <c r="U10" s="201"/>
      <c r="V10" s="203"/>
      <c r="Y10" s="12">
        <f>O13</f>
        <v>30</v>
      </c>
      <c r="Z10" s="13">
        <f>P13</f>
        <v>48190</v>
      </c>
      <c r="AA10" s="8">
        <f t="shared" si="0"/>
        <v>15</v>
      </c>
      <c r="AB10" s="8">
        <f t="shared" si="1"/>
        <v>8</v>
      </c>
      <c r="AC10" s="8">
        <f t="shared" si="2"/>
        <v>15.000080000000001</v>
      </c>
      <c r="AD10" s="24">
        <f t="shared" si="3"/>
        <v>15</v>
      </c>
      <c r="AE10" s="17">
        <f>D14</f>
        <v>4600</v>
      </c>
      <c r="AF10" s="18">
        <f t="shared" si="4"/>
        <v>23</v>
      </c>
      <c r="AG10" s="8">
        <f t="shared" si="5"/>
        <v>1</v>
      </c>
      <c r="AH10" s="22">
        <f t="shared" si="6"/>
        <v>23</v>
      </c>
      <c r="AI10" s="17">
        <f>G14</f>
        <v>6040</v>
      </c>
      <c r="AJ10">
        <f t="shared" si="7"/>
        <v>23</v>
      </c>
      <c r="AK10" s="8">
        <f t="shared" si="8"/>
        <v>1</v>
      </c>
      <c r="AL10" s="22">
        <f t="shared" si="9"/>
        <v>23</v>
      </c>
      <c r="AM10" s="17">
        <f>J14</f>
        <v>13600</v>
      </c>
      <c r="AN10" s="18">
        <f t="shared" si="10"/>
        <v>7</v>
      </c>
      <c r="AO10" s="8">
        <f t="shared" si="11"/>
        <v>1</v>
      </c>
      <c r="AP10" s="22">
        <f t="shared" si="12"/>
        <v>7</v>
      </c>
      <c r="AQ10" s="17">
        <f>M14</f>
        <v>23950</v>
      </c>
      <c r="AR10" s="18">
        <f t="shared" si="13"/>
        <v>2</v>
      </c>
      <c r="AS10" s="8">
        <f t="shared" si="14"/>
        <v>1</v>
      </c>
      <c r="AT10" s="22">
        <f t="shared" si="15"/>
        <v>2</v>
      </c>
      <c r="AU10" s="11">
        <f>T13</f>
        <v>70</v>
      </c>
      <c r="AV10" s="11">
        <f>U13</f>
        <v>141550</v>
      </c>
      <c r="AW10">
        <f t="shared" si="16"/>
        <v>9</v>
      </c>
      <c r="AX10">
        <f t="shared" si="17"/>
        <v>8</v>
      </c>
      <c r="AY10">
        <f t="shared" si="18"/>
        <v>9.0000800000000005</v>
      </c>
      <c r="AZ10">
        <f t="shared" si="19"/>
        <v>9</v>
      </c>
    </row>
    <row r="11" spans="1:52" ht="15.95" customHeight="1" x14ac:dyDescent="0.2">
      <c r="A11" s="172">
        <v>4</v>
      </c>
      <c r="B11" s="160" t="str">
        <f>'Zoznam tímov a pretekárov'!A9</f>
        <v>Czechoslovakia feeder team</v>
      </c>
      <c r="C11" s="158" t="s">
        <v>227</v>
      </c>
      <c r="D11" s="159"/>
      <c r="E11" s="78"/>
      <c r="F11" s="158" t="s">
        <v>228</v>
      </c>
      <c r="G11" s="159"/>
      <c r="H11" s="78"/>
      <c r="I11" s="158" t="s">
        <v>226</v>
      </c>
      <c r="J11" s="159"/>
      <c r="K11" s="78"/>
      <c r="L11" s="158" t="s">
        <v>229</v>
      </c>
      <c r="M11" s="159"/>
      <c r="N11" s="78"/>
      <c r="O11" s="184">
        <f>SUM(E12+H12+K12+N12)</f>
        <v>17</v>
      </c>
      <c r="P11" s="186">
        <f>SUM(D12+G12+J12+M12)</f>
        <v>58960</v>
      </c>
      <c r="Q11" s="204">
        <f>AD9</f>
        <v>4</v>
      </c>
      <c r="T11" s="198">
        <f>O11+'30 družstiev Preteky č. 1'!O11 + '30 Preteky č.2'!O11</f>
        <v>58</v>
      </c>
      <c r="U11" s="200">
        <f>P11+'30 družstiev Preteky č. 1'!P11+'30 Preteky č.2'!P11</f>
        <v>149015</v>
      </c>
      <c r="V11" s="202">
        <f>AZ9</f>
        <v>6</v>
      </c>
      <c r="Y11" s="12">
        <f>O15</f>
        <v>43</v>
      </c>
      <c r="Z11" s="13">
        <f>P15</f>
        <v>28870</v>
      </c>
      <c r="AA11" s="8">
        <f t="shared" si="0"/>
        <v>24</v>
      </c>
      <c r="AB11" s="8">
        <f t="shared" si="1"/>
        <v>22</v>
      </c>
      <c r="AC11" s="8">
        <f t="shared" si="2"/>
        <v>24.000219999999999</v>
      </c>
      <c r="AD11" s="24">
        <f t="shared" si="3"/>
        <v>24</v>
      </c>
      <c r="AE11" s="17">
        <f>D16</f>
        <v>12820</v>
      </c>
      <c r="AF11" s="18">
        <f t="shared" si="4"/>
        <v>10</v>
      </c>
      <c r="AG11" s="8">
        <f t="shared" si="5"/>
        <v>1</v>
      </c>
      <c r="AH11" s="22">
        <f t="shared" si="6"/>
        <v>10</v>
      </c>
      <c r="AI11" s="17">
        <f>G16</f>
        <v>6220</v>
      </c>
      <c r="AJ11">
        <f t="shared" si="7"/>
        <v>22</v>
      </c>
      <c r="AK11" s="8">
        <f t="shared" si="8"/>
        <v>1</v>
      </c>
      <c r="AL11" s="22">
        <f t="shared" si="9"/>
        <v>22</v>
      </c>
      <c r="AM11" s="17">
        <f>J16</f>
        <v>5250</v>
      </c>
      <c r="AN11" s="18">
        <f t="shared" si="10"/>
        <v>23</v>
      </c>
      <c r="AO11" s="8">
        <f t="shared" si="11"/>
        <v>1</v>
      </c>
      <c r="AP11" s="22">
        <f t="shared" si="12"/>
        <v>23</v>
      </c>
      <c r="AQ11" s="17">
        <f>M16</f>
        <v>4580</v>
      </c>
      <c r="AR11" s="18">
        <f t="shared" si="13"/>
        <v>24</v>
      </c>
      <c r="AS11" s="8">
        <f t="shared" si="14"/>
        <v>1</v>
      </c>
      <c r="AT11" s="22">
        <f t="shared" si="15"/>
        <v>24</v>
      </c>
      <c r="AU11" s="11">
        <f>T15</f>
        <v>109</v>
      </c>
      <c r="AV11" s="11">
        <f>U15</f>
        <v>96730</v>
      </c>
      <c r="AW11">
        <f t="shared" si="16"/>
        <v>20</v>
      </c>
      <c r="AX11">
        <f t="shared" si="17"/>
        <v>18</v>
      </c>
      <c r="AY11">
        <f t="shared" si="18"/>
        <v>20.00018</v>
      </c>
      <c r="AZ11">
        <f t="shared" si="19"/>
        <v>20</v>
      </c>
    </row>
    <row r="12" spans="1:52" ht="15.95" customHeight="1" thickBot="1" x14ac:dyDescent="0.25">
      <c r="A12" s="173"/>
      <c r="B12" s="161"/>
      <c r="C12" s="27">
        <v>3</v>
      </c>
      <c r="D12" s="28">
        <v>17220</v>
      </c>
      <c r="E12" s="32">
        <v>4</v>
      </c>
      <c r="F12" s="27">
        <v>21</v>
      </c>
      <c r="G12" s="28">
        <v>13260</v>
      </c>
      <c r="H12" s="32">
        <v>4</v>
      </c>
      <c r="I12" s="27">
        <v>16</v>
      </c>
      <c r="J12" s="28">
        <v>20100</v>
      </c>
      <c r="K12" s="32">
        <v>1</v>
      </c>
      <c r="L12" s="27">
        <v>1</v>
      </c>
      <c r="M12" s="28">
        <v>8380</v>
      </c>
      <c r="N12" s="32">
        <v>8</v>
      </c>
      <c r="O12" s="185"/>
      <c r="P12" s="187"/>
      <c r="Q12" s="205"/>
      <c r="T12" s="199"/>
      <c r="U12" s="201"/>
      <c r="V12" s="203"/>
      <c r="W12" s="21"/>
      <c r="Y12" s="12">
        <f>O17</f>
        <v>27</v>
      </c>
      <c r="Z12" s="13">
        <f>P17</f>
        <v>39620</v>
      </c>
      <c r="AA12" s="8">
        <f t="shared" si="0"/>
        <v>10</v>
      </c>
      <c r="AB12" s="8">
        <f t="shared" si="1"/>
        <v>15</v>
      </c>
      <c r="AC12" s="8">
        <f t="shared" si="2"/>
        <v>10.00015</v>
      </c>
      <c r="AD12" s="24">
        <f t="shared" si="3"/>
        <v>12</v>
      </c>
      <c r="AE12" s="17">
        <f>D18</f>
        <v>9960</v>
      </c>
      <c r="AF12" s="18">
        <f t="shared" si="4"/>
        <v>17</v>
      </c>
      <c r="AG12" s="8">
        <f t="shared" si="5"/>
        <v>1</v>
      </c>
      <c r="AH12" s="22">
        <f t="shared" si="6"/>
        <v>17</v>
      </c>
      <c r="AI12" s="17">
        <f>G18</f>
        <v>10540</v>
      </c>
      <c r="AJ12">
        <f t="shared" si="7"/>
        <v>13</v>
      </c>
      <c r="AK12" s="8">
        <f t="shared" si="8"/>
        <v>1</v>
      </c>
      <c r="AL12" s="22">
        <f t="shared" si="9"/>
        <v>13</v>
      </c>
      <c r="AM12" s="17">
        <f>J18</f>
        <v>7240</v>
      </c>
      <c r="AN12" s="18">
        <f t="shared" si="10"/>
        <v>20</v>
      </c>
      <c r="AO12" s="8">
        <f t="shared" si="11"/>
        <v>1</v>
      </c>
      <c r="AP12" s="22">
        <f t="shared" si="12"/>
        <v>20</v>
      </c>
      <c r="AQ12" s="17">
        <f>M18</f>
        <v>11880</v>
      </c>
      <c r="AR12" s="18">
        <f t="shared" si="13"/>
        <v>7</v>
      </c>
      <c r="AS12" s="8">
        <f t="shared" si="14"/>
        <v>1</v>
      </c>
      <c r="AT12" s="22">
        <f t="shared" si="15"/>
        <v>7</v>
      </c>
      <c r="AU12" s="11">
        <f>T17</f>
        <v>66</v>
      </c>
      <c r="AV12" s="11">
        <f>U17</f>
        <v>123310</v>
      </c>
      <c r="AW12">
        <f t="shared" si="16"/>
        <v>7</v>
      </c>
      <c r="AX12">
        <f t="shared" si="17"/>
        <v>11</v>
      </c>
      <c r="AY12">
        <f t="shared" si="18"/>
        <v>7.0001100000000003</v>
      </c>
      <c r="AZ12">
        <f t="shared" si="19"/>
        <v>7</v>
      </c>
    </row>
    <row r="13" spans="1:52" ht="15.95" customHeight="1" x14ac:dyDescent="0.2">
      <c r="A13" s="172">
        <v>5</v>
      </c>
      <c r="B13" s="160" t="str">
        <f>'Zoznam tímov a pretekárov'!A11</f>
        <v>Hlohovec - Browvning</v>
      </c>
      <c r="C13" s="158" t="s">
        <v>164</v>
      </c>
      <c r="D13" s="159"/>
      <c r="E13" s="78"/>
      <c r="F13" s="158" t="s">
        <v>163</v>
      </c>
      <c r="G13" s="159"/>
      <c r="H13" s="78"/>
      <c r="I13" s="158" t="s">
        <v>162</v>
      </c>
      <c r="J13" s="159"/>
      <c r="K13" s="78"/>
      <c r="L13" s="158" t="s">
        <v>165</v>
      </c>
      <c r="M13" s="159"/>
      <c r="N13" s="78"/>
      <c r="O13" s="184">
        <f>SUM(E14+H14+K14+N14)</f>
        <v>30</v>
      </c>
      <c r="P13" s="186">
        <f>SUM(D14+G14+J14+M14)</f>
        <v>48190</v>
      </c>
      <c r="Q13" s="204">
        <f>AD10</f>
        <v>15</v>
      </c>
      <c r="T13" s="198">
        <f>O13+'30 družstiev Preteky č. 1'!O13 + '30 Preteky č.2'!O13</f>
        <v>70</v>
      </c>
      <c r="U13" s="200">
        <f>P13+'30 družstiev Preteky č. 1'!P13+'30 Preteky č.2'!P13</f>
        <v>141550</v>
      </c>
      <c r="V13" s="202">
        <f>AZ10</f>
        <v>9</v>
      </c>
      <c r="W13" s="21"/>
      <c r="Y13" s="12">
        <f>O19</f>
        <v>7</v>
      </c>
      <c r="Z13" s="13">
        <f>P19</f>
        <v>79920</v>
      </c>
      <c r="AA13" s="8">
        <f t="shared" si="0"/>
        <v>2</v>
      </c>
      <c r="AB13" s="8">
        <f t="shared" si="1"/>
        <v>2</v>
      </c>
      <c r="AC13" s="8">
        <f t="shared" si="2"/>
        <v>2.0000200000000001</v>
      </c>
      <c r="AD13" s="24">
        <f t="shared" si="3"/>
        <v>2</v>
      </c>
      <c r="AE13" s="17">
        <f>D20</f>
        <v>15660</v>
      </c>
      <c r="AF13" s="18">
        <f t="shared" si="4"/>
        <v>7</v>
      </c>
      <c r="AG13" s="8">
        <f t="shared" si="5"/>
        <v>1</v>
      </c>
      <c r="AH13" s="22">
        <f t="shared" si="6"/>
        <v>7</v>
      </c>
      <c r="AI13" s="17">
        <f>G20</f>
        <v>19530</v>
      </c>
      <c r="AJ13">
        <f t="shared" si="7"/>
        <v>2</v>
      </c>
      <c r="AK13" s="8">
        <f t="shared" si="8"/>
        <v>1</v>
      </c>
      <c r="AL13" s="22">
        <f t="shared" si="9"/>
        <v>2</v>
      </c>
      <c r="AM13" s="17">
        <f>J20</f>
        <v>26730</v>
      </c>
      <c r="AN13" s="18">
        <f t="shared" si="10"/>
        <v>1</v>
      </c>
      <c r="AO13" s="8">
        <f t="shared" si="11"/>
        <v>1</v>
      </c>
      <c r="AP13" s="22">
        <f t="shared" si="12"/>
        <v>1</v>
      </c>
      <c r="AQ13" s="17">
        <f>M20</f>
        <v>18000</v>
      </c>
      <c r="AR13" s="18">
        <f t="shared" si="13"/>
        <v>3</v>
      </c>
      <c r="AS13" s="8">
        <f t="shared" si="14"/>
        <v>1</v>
      </c>
      <c r="AT13" s="22">
        <f t="shared" si="15"/>
        <v>3</v>
      </c>
      <c r="AU13" s="11">
        <f>T19</f>
        <v>32</v>
      </c>
      <c r="AV13" s="11">
        <f>U19</f>
        <v>190050</v>
      </c>
      <c r="AW13">
        <f t="shared" si="16"/>
        <v>1</v>
      </c>
      <c r="AX13">
        <f t="shared" si="17"/>
        <v>2</v>
      </c>
      <c r="AY13">
        <f t="shared" si="18"/>
        <v>1.0000199999999999</v>
      </c>
      <c r="AZ13">
        <f t="shared" si="19"/>
        <v>1</v>
      </c>
    </row>
    <row r="14" spans="1:52" ht="15.95" customHeight="1" thickBot="1" x14ac:dyDescent="0.25">
      <c r="A14" s="173"/>
      <c r="B14" s="161"/>
      <c r="C14" s="27">
        <v>6</v>
      </c>
      <c r="D14" s="28">
        <v>4600</v>
      </c>
      <c r="E14" s="32">
        <v>11</v>
      </c>
      <c r="F14" s="27">
        <v>2</v>
      </c>
      <c r="G14" s="28">
        <v>6040</v>
      </c>
      <c r="H14" s="32">
        <v>12</v>
      </c>
      <c r="I14" s="27">
        <v>11</v>
      </c>
      <c r="J14" s="28">
        <v>13600</v>
      </c>
      <c r="K14" s="32">
        <v>5</v>
      </c>
      <c r="L14" s="27">
        <v>16</v>
      </c>
      <c r="M14" s="28">
        <v>23950</v>
      </c>
      <c r="N14" s="32">
        <f>IF(ISBLANK(M14),0,IF(ISBLANK(L13),0,IF(N13 = "D",MAX($A$5:$A$64) + 1,AT10)))</f>
        <v>2</v>
      </c>
      <c r="O14" s="185"/>
      <c r="P14" s="187"/>
      <c r="Q14" s="205"/>
      <c r="T14" s="199"/>
      <c r="U14" s="201"/>
      <c r="V14" s="203"/>
      <c r="W14" s="21"/>
      <c r="Y14" s="12">
        <f>O21</f>
        <v>38</v>
      </c>
      <c r="Z14" s="13">
        <f>P21</f>
        <v>33725</v>
      </c>
      <c r="AA14" s="8">
        <f t="shared" si="0"/>
        <v>21</v>
      </c>
      <c r="AB14" s="8">
        <f t="shared" si="1"/>
        <v>21</v>
      </c>
      <c r="AC14" s="8">
        <f t="shared" si="2"/>
        <v>21.000209999999999</v>
      </c>
      <c r="AD14" s="24">
        <f t="shared" si="3"/>
        <v>21</v>
      </c>
      <c r="AE14" s="17">
        <f>D22</f>
        <v>13400</v>
      </c>
      <c r="AF14" s="18">
        <f t="shared" si="4"/>
        <v>9</v>
      </c>
      <c r="AG14" s="8">
        <f t="shared" si="5"/>
        <v>1</v>
      </c>
      <c r="AH14" s="22">
        <f t="shared" si="6"/>
        <v>9</v>
      </c>
      <c r="AI14" s="17">
        <f>G22</f>
        <v>6750</v>
      </c>
      <c r="AJ14">
        <f t="shared" si="7"/>
        <v>21</v>
      </c>
      <c r="AK14" s="8">
        <f t="shared" si="8"/>
        <v>1</v>
      </c>
      <c r="AL14" s="22">
        <f t="shared" si="9"/>
        <v>21</v>
      </c>
      <c r="AM14" s="17">
        <f>J22</f>
        <v>7980</v>
      </c>
      <c r="AN14" s="18">
        <f t="shared" si="10"/>
        <v>18</v>
      </c>
      <c r="AO14" s="8">
        <f t="shared" si="11"/>
        <v>1</v>
      </c>
      <c r="AP14" s="22">
        <f t="shared" si="12"/>
        <v>18</v>
      </c>
      <c r="AQ14" s="17">
        <f>M22</f>
        <v>5595</v>
      </c>
      <c r="AR14" s="18">
        <f t="shared" si="13"/>
        <v>22</v>
      </c>
      <c r="AS14" s="8">
        <f t="shared" si="14"/>
        <v>1</v>
      </c>
      <c r="AT14" s="22">
        <f t="shared" si="15"/>
        <v>22</v>
      </c>
      <c r="AU14" s="11">
        <f>T21</f>
        <v>75.5</v>
      </c>
      <c r="AV14" s="11">
        <f>U21</f>
        <v>122860</v>
      </c>
      <c r="AW14">
        <f t="shared" si="16"/>
        <v>10</v>
      </c>
      <c r="AX14">
        <f t="shared" si="17"/>
        <v>12</v>
      </c>
      <c r="AY14">
        <f t="shared" si="18"/>
        <v>10.000120000000001</v>
      </c>
      <c r="AZ14">
        <f t="shared" si="19"/>
        <v>10</v>
      </c>
    </row>
    <row r="15" spans="1:52" ht="15.95" customHeight="1" x14ac:dyDescent="0.2">
      <c r="A15" s="172">
        <v>6</v>
      </c>
      <c r="B15" s="160" t="str">
        <f>'Zoznam tímov a pretekárov'!A13</f>
        <v>Senec</v>
      </c>
      <c r="C15" s="158" t="s">
        <v>270</v>
      </c>
      <c r="D15" s="159"/>
      <c r="E15" s="78"/>
      <c r="F15" s="167" t="s">
        <v>213</v>
      </c>
      <c r="G15" s="159"/>
      <c r="H15" s="78"/>
      <c r="I15" s="158" t="s">
        <v>210</v>
      </c>
      <c r="J15" s="159"/>
      <c r="K15" s="78"/>
      <c r="L15" s="158" t="s">
        <v>268</v>
      </c>
      <c r="M15" s="159"/>
      <c r="N15" s="78"/>
      <c r="O15" s="184">
        <f>SUM(E16+H16+K16+N16)</f>
        <v>43</v>
      </c>
      <c r="P15" s="186">
        <f>SUM(D16+G16+J16+M16)</f>
        <v>28870</v>
      </c>
      <c r="Q15" s="204">
        <f>AD11</f>
        <v>24</v>
      </c>
      <c r="T15" s="198">
        <f>O15+'30 družstiev Preteky č. 1'!O15 + '30 Preteky č.2'!O15</f>
        <v>109</v>
      </c>
      <c r="U15" s="200">
        <f>P15+'30 družstiev Preteky č. 1'!P15+'30 Preteky č.2'!P15</f>
        <v>96730</v>
      </c>
      <c r="V15" s="202">
        <f>AZ11</f>
        <v>20</v>
      </c>
      <c r="Y15" s="12">
        <f>O23</f>
        <v>33</v>
      </c>
      <c r="Z15" s="13">
        <f>P23</f>
        <v>40525</v>
      </c>
      <c r="AA15" s="8">
        <f t="shared" si="0"/>
        <v>17</v>
      </c>
      <c r="AB15" s="8">
        <f t="shared" si="1"/>
        <v>13</v>
      </c>
      <c r="AC15" s="8">
        <f t="shared" si="2"/>
        <v>17.000129999999999</v>
      </c>
      <c r="AD15" s="24">
        <f t="shared" si="3"/>
        <v>17</v>
      </c>
      <c r="AE15" s="17">
        <f>D24</f>
        <v>10800</v>
      </c>
      <c r="AF15" s="18">
        <f t="shared" si="4"/>
        <v>16</v>
      </c>
      <c r="AG15" s="8">
        <f t="shared" si="5"/>
        <v>1</v>
      </c>
      <c r="AH15" s="22">
        <f t="shared" si="6"/>
        <v>16</v>
      </c>
      <c r="AI15" s="17">
        <f>G24</f>
        <v>12180</v>
      </c>
      <c r="AJ15">
        <f t="shared" si="7"/>
        <v>12</v>
      </c>
      <c r="AK15" s="8">
        <f t="shared" si="8"/>
        <v>1</v>
      </c>
      <c r="AL15" s="22">
        <f t="shared" si="9"/>
        <v>12</v>
      </c>
      <c r="AM15" s="17">
        <f>J24</f>
        <v>6710</v>
      </c>
      <c r="AN15" s="18">
        <f t="shared" si="10"/>
        <v>21</v>
      </c>
      <c r="AO15" s="8">
        <f t="shared" si="11"/>
        <v>1</v>
      </c>
      <c r="AP15" s="22">
        <f t="shared" si="12"/>
        <v>21</v>
      </c>
      <c r="AQ15" s="17">
        <f>M24</f>
        <v>10835</v>
      </c>
      <c r="AR15" s="18">
        <f t="shared" si="13"/>
        <v>9</v>
      </c>
      <c r="AS15" s="8">
        <f t="shared" si="14"/>
        <v>1</v>
      </c>
      <c r="AT15" s="22">
        <f t="shared" si="15"/>
        <v>9</v>
      </c>
      <c r="AU15" s="11">
        <f>T23</f>
        <v>90</v>
      </c>
      <c r="AV15" s="11">
        <f>U23</f>
        <v>118835</v>
      </c>
      <c r="AW15">
        <f t="shared" si="16"/>
        <v>15</v>
      </c>
      <c r="AX15">
        <f t="shared" si="17"/>
        <v>13</v>
      </c>
      <c r="AY15">
        <f t="shared" si="18"/>
        <v>15.00013</v>
      </c>
      <c r="AZ15">
        <f t="shared" si="19"/>
        <v>15</v>
      </c>
    </row>
    <row r="16" spans="1:52" ht="15.95" customHeight="1" thickBot="1" x14ac:dyDescent="0.25">
      <c r="A16" s="173"/>
      <c r="B16" s="161"/>
      <c r="C16" s="27">
        <v>14</v>
      </c>
      <c r="D16" s="28">
        <v>12820</v>
      </c>
      <c r="E16" s="32">
        <v>6</v>
      </c>
      <c r="F16" s="27">
        <v>24</v>
      </c>
      <c r="G16" s="28">
        <v>6220</v>
      </c>
      <c r="H16" s="32">
        <v>12</v>
      </c>
      <c r="I16" s="27">
        <v>5</v>
      </c>
      <c r="J16" s="28">
        <v>5250</v>
      </c>
      <c r="K16" s="32">
        <v>12</v>
      </c>
      <c r="L16" s="27">
        <v>10</v>
      </c>
      <c r="M16" s="28">
        <v>4580</v>
      </c>
      <c r="N16" s="32">
        <v>13</v>
      </c>
      <c r="O16" s="185"/>
      <c r="P16" s="187"/>
      <c r="Q16" s="205"/>
      <c r="T16" s="199"/>
      <c r="U16" s="201"/>
      <c r="V16" s="203"/>
      <c r="Y16" s="12">
        <f>O25</f>
        <v>29</v>
      </c>
      <c r="Z16" s="13">
        <f>P25</f>
        <v>37615</v>
      </c>
      <c r="AA16" s="8">
        <f t="shared" si="0"/>
        <v>14</v>
      </c>
      <c r="AB16" s="8">
        <f t="shared" si="1"/>
        <v>18</v>
      </c>
      <c r="AC16" s="8">
        <f t="shared" si="2"/>
        <v>14.00018</v>
      </c>
      <c r="AD16" s="24">
        <f t="shared" si="3"/>
        <v>14</v>
      </c>
      <c r="AE16" s="17">
        <f>D26</f>
        <v>5000</v>
      </c>
      <c r="AF16" s="18">
        <f t="shared" si="4"/>
        <v>22</v>
      </c>
      <c r="AG16" s="8">
        <f t="shared" si="5"/>
        <v>1</v>
      </c>
      <c r="AH16" s="22">
        <f t="shared" si="6"/>
        <v>22</v>
      </c>
      <c r="AI16" s="17">
        <f>G26</f>
        <v>12850</v>
      </c>
      <c r="AJ16">
        <f t="shared" si="7"/>
        <v>11</v>
      </c>
      <c r="AK16" s="8">
        <f t="shared" si="8"/>
        <v>1</v>
      </c>
      <c r="AL16" s="22">
        <f t="shared" si="9"/>
        <v>11</v>
      </c>
      <c r="AM16" s="17">
        <f>J26</f>
        <v>11160</v>
      </c>
      <c r="AN16" s="18">
        <f t="shared" si="10"/>
        <v>10</v>
      </c>
      <c r="AO16" s="8">
        <f t="shared" si="11"/>
        <v>1</v>
      </c>
      <c r="AP16" s="22">
        <f t="shared" si="12"/>
        <v>10</v>
      </c>
      <c r="AQ16" s="17">
        <f>M26</f>
        <v>8605</v>
      </c>
      <c r="AR16" s="18">
        <f t="shared" si="13"/>
        <v>16</v>
      </c>
      <c r="AS16" s="8">
        <f t="shared" si="14"/>
        <v>1</v>
      </c>
      <c r="AT16" s="22">
        <f t="shared" si="15"/>
        <v>16</v>
      </c>
      <c r="AU16" s="11">
        <f>T25</f>
        <v>107</v>
      </c>
      <c r="AV16" s="11">
        <f>U25</f>
        <v>88145</v>
      </c>
      <c r="AW16">
        <f t="shared" si="16"/>
        <v>19</v>
      </c>
      <c r="AX16">
        <f t="shared" si="17"/>
        <v>21</v>
      </c>
      <c r="AY16">
        <f t="shared" si="18"/>
        <v>19.000209999999999</v>
      </c>
      <c r="AZ16">
        <f t="shared" si="19"/>
        <v>19</v>
      </c>
    </row>
    <row r="17" spans="1:52" ht="15.95" customHeight="1" x14ac:dyDescent="0.2">
      <c r="A17" s="172">
        <v>7</v>
      </c>
      <c r="B17" s="160" t="str">
        <f>'Zoznam tímov a pretekárov'!A15</f>
        <v>Dolný Kubín - Robinson</v>
      </c>
      <c r="C17" s="158" t="s">
        <v>168</v>
      </c>
      <c r="D17" s="159"/>
      <c r="E17" s="78"/>
      <c r="F17" s="158" t="s">
        <v>169</v>
      </c>
      <c r="G17" s="159"/>
      <c r="H17" s="78"/>
      <c r="I17" s="158" t="s">
        <v>167</v>
      </c>
      <c r="J17" s="159"/>
      <c r="K17" s="78"/>
      <c r="L17" s="158" t="s">
        <v>170</v>
      </c>
      <c r="M17" s="159"/>
      <c r="N17" s="78"/>
      <c r="O17" s="184">
        <f>SUM(E18+H18+K18+N18)</f>
        <v>27</v>
      </c>
      <c r="P17" s="186">
        <f>SUM(D18+G18+J18+M18)</f>
        <v>39620</v>
      </c>
      <c r="Q17" s="204">
        <f>AD12</f>
        <v>12</v>
      </c>
      <c r="T17" s="198">
        <f>O17+'30 družstiev Preteky č. 1'!O17 + '30 Preteky č.2'!O17</f>
        <v>66</v>
      </c>
      <c r="U17" s="200">
        <f>P17+'30 družstiev Preteky č. 1'!P17+'30 Preteky č.2'!P17</f>
        <v>123310</v>
      </c>
      <c r="V17" s="202">
        <f>AZ12</f>
        <v>7</v>
      </c>
      <c r="Y17" s="12">
        <f>O27</f>
        <v>42</v>
      </c>
      <c r="Z17" s="13">
        <f>P27</f>
        <v>25760</v>
      </c>
      <c r="AA17" s="8">
        <f t="shared" si="0"/>
        <v>22</v>
      </c>
      <c r="AB17" s="8">
        <f t="shared" si="1"/>
        <v>24</v>
      </c>
      <c r="AC17" s="8">
        <f t="shared" si="2"/>
        <v>22.000240000000002</v>
      </c>
      <c r="AD17" s="24">
        <f t="shared" si="3"/>
        <v>23</v>
      </c>
      <c r="AE17" s="17">
        <f>D28</f>
        <v>3640</v>
      </c>
      <c r="AF17" s="18">
        <f t="shared" si="4"/>
        <v>24</v>
      </c>
      <c r="AG17" s="8">
        <f t="shared" si="5"/>
        <v>1</v>
      </c>
      <c r="AH17" s="22">
        <f t="shared" si="6"/>
        <v>24</v>
      </c>
      <c r="AI17" s="17">
        <f>G28</f>
        <v>7710</v>
      </c>
      <c r="AJ17">
        <f t="shared" si="7"/>
        <v>20</v>
      </c>
      <c r="AK17" s="8">
        <f t="shared" si="8"/>
        <v>1</v>
      </c>
      <c r="AL17" s="22">
        <f t="shared" si="9"/>
        <v>20</v>
      </c>
      <c r="AM17" s="17">
        <f>J28</f>
        <v>4800</v>
      </c>
      <c r="AN17" s="18">
        <f t="shared" si="10"/>
        <v>24</v>
      </c>
      <c r="AO17" s="8">
        <f t="shared" si="11"/>
        <v>1</v>
      </c>
      <c r="AP17" s="22">
        <f t="shared" si="12"/>
        <v>24</v>
      </c>
      <c r="AQ17" s="17">
        <f>M28</f>
        <v>9610</v>
      </c>
      <c r="AR17" s="18">
        <f t="shared" si="13"/>
        <v>13</v>
      </c>
      <c r="AS17" s="8">
        <f t="shared" si="14"/>
        <v>1</v>
      </c>
      <c r="AT17" s="22">
        <f t="shared" si="15"/>
        <v>13</v>
      </c>
      <c r="AU17" s="11">
        <f>T27</f>
        <v>116</v>
      </c>
      <c r="AV17" s="11">
        <f>U27</f>
        <v>76565</v>
      </c>
      <c r="AW17">
        <f t="shared" si="16"/>
        <v>23</v>
      </c>
      <c r="AX17">
        <f t="shared" si="17"/>
        <v>23</v>
      </c>
      <c r="AY17">
        <f t="shared" si="18"/>
        <v>23.000229999999998</v>
      </c>
      <c r="AZ17">
        <f t="shared" si="19"/>
        <v>23</v>
      </c>
    </row>
    <row r="18" spans="1:52" ht="15.95" customHeight="1" thickBot="1" x14ac:dyDescent="0.25">
      <c r="A18" s="173"/>
      <c r="B18" s="161"/>
      <c r="C18" s="82">
        <v>5</v>
      </c>
      <c r="D18" s="28">
        <v>9960</v>
      </c>
      <c r="E18" s="32">
        <v>7</v>
      </c>
      <c r="F18" s="27">
        <v>8</v>
      </c>
      <c r="G18" s="28">
        <v>10540</v>
      </c>
      <c r="H18" s="32">
        <v>8</v>
      </c>
      <c r="I18" s="27">
        <v>1</v>
      </c>
      <c r="J18" s="28">
        <v>7240</v>
      </c>
      <c r="K18" s="32">
        <v>10</v>
      </c>
      <c r="L18" s="27">
        <v>12</v>
      </c>
      <c r="M18" s="28">
        <v>11880</v>
      </c>
      <c r="N18" s="32">
        <v>2</v>
      </c>
      <c r="O18" s="185"/>
      <c r="P18" s="187"/>
      <c r="Q18" s="205"/>
      <c r="T18" s="199"/>
      <c r="U18" s="201"/>
      <c r="V18" s="203"/>
      <c r="Y18" s="12">
        <f>O29</f>
        <v>42</v>
      </c>
      <c r="Z18" s="13">
        <f>P29</f>
        <v>27965</v>
      </c>
      <c r="AA18" s="8">
        <f t="shared" si="0"/>
        <v>22</v>
      </c>
      <c r="AB18" s="8">
        <f t="shared" si="1"/>
        <v>23</v>
      </c>
      <c r="AC18" s="8">
        <f t="shared" si="2"/>
        <v>22.000229999999998</v>
      </c>
      <c r="AD18" s="24">
        <f t="shared" si="3"/>
        <v>22</v>
      </c>
      <c r="AE18" s="17">
        <f>D30</f>
        <v>11820</v>
      </c>
      <c r="AF18" s="18">
        <f t="shared" si="4"/>
        <v>14</v>
      </c>
      <c r="AG18" s="8">
        <f t="shared" si="5"/>
        <v>2</v>
      </c>
      <c r="AH18" s="22">
        <f t="shared" si="6"/>
        <v>14.5</v>
      </c>
      <c r="AI18" s="17">
        <f>G30</f>
        <v>3770</v>
      </c>
      <c r="AJ18">
        <f t="shared" si="7"/>
        <v>24</v>
      </c>
      <c r="AK18" s="8">
        <f t="shared" si="8"/>
        <v>1</v>
      </c>
      <c r="AL18" s="22">
        <f t="shared" si="9"/>
        <v>24</v>
      </c>
      <c r="AM18" s="17">
        <f>J30</f>
        <v>8200</v>
      </c>
      <c r="AN18" s="18">
        <f t="shared" si="10"/>
        <v>17</v>
      </c>
      <c r="AO18" s="8">
        <f t="shared" si="11"/>
        <v>1</v>
      </c>
      <c r="AP18" s="22">
        <f t="shared" si="12"/>
        <v>17</v>
      </c>
      <c r="AQ18" s="17">
        <f>M30</f>
        <v>4175</v>
      </c>
      <c r="AR18" s="18">
        <f t="shared" si="13"/>
        <v>25</v>
      </c>
      <c r="AS18" s="8">
        <f t="shared" si="14"/>
        <v>1</v>
      </c>
      <c r="AT18" s="22">
        <f t="shared" si="15"/>
        <v>25</v>
      </c>
      <c r="AU18" s="11">
        <f>T29</f>
        <v>126</v>
      </c>
      <c r="AV18" s="11">
        <f>U29</f>
        <v>74340</v>
      </c>
      <c r="AW18">
        <f t="shared" si="16"/>
        <v>24</v>
      </c>
      <c r="AX18">
        <f t="shared" si="17"/>
        <v>25</v>
      </c>
      <c r="AY18">
        <f t="shared" si="18"/>
        <v>24.000250000000001</v>
      </c>
      <c r="AZ18">
        <f t="shared" si="19"/>
        <v>24</v>
      </c>
    </row>
    <row r="19" spans="1:52" ht="15.95" customHeight="1" x14ac:dyDescent="0.2">
      <c r="A19" s="172">
        <v>8</v>
      </c>
      <c r="B19" s="160" t="str">
        <f>'Zoznam tímov a pretekárov'!A17</f>
        <v>Nová Baňa - Masterfish</v>
      </c>
      <c r="C19" s="158" t="s">
        <v>173</v>
      </c>
      <c r="D19" s="159"/>
      <c r="E19" s="78"/>
      <c r="F19" s="158" t="s">
        <v>174</v>
      </c>
      <c r="G19" s="219"/>
      <c r="H19" s="78"/>
      <c r="I19" s="158" t="s">
        <v>172</v>
      </c>
      <c r="J19" s="159"/>
      <c r="K19" s="78"/>
      <c r="L19" s="158" t="s">
        <v>175</v>
      </c>
      <c r="M19" s="159"/>
      <c r="N19" s="78"/>
      <c r="O19" s="184">
        <f>SUM(E20+H20+K20+N20)</f>
        <v>7</v>
      </c>
      <c r="P19" s="186">
        <f>SUM(D20+G20+J20+M20)</f>
        <v>79920</v>
      </c>
      <c r="Q19" s="204">
        <f>AD13</f>
        <v>2</v>
      </c>
      <c r="T19" s="198">
        <f>O19+'30 družstiev Preteky č. 1'!O19 + '30 Preteky č.2'!O19</f>
        <v>32</v>
      </c>
      <c r="U19" s="200">
        <f>P19+'30 družstiev Preteky č. 1'!P19+'30 Preteky č.2'!P19</f>
        <v>190050</v>
      </c>
      <c r="V19" s="202">
        <f>AZ13</f>
        <v>1</v>
      </c>
      <c r="Y19" s="12">
        <f>O31</f>
        <v>33</v>
      </c>
      <c r="Z19" s="13">
        <f>P31</f>
        <v>34360</v>
      </c>
      <c r="AA19" s="8">
        <f t="shared" si="0"/>
        <v>17</v>
      </c>
      <c r="AB19" s="8">
        <f t="shared" si="1"/>
        <v>20</v>
      </c>
      <c r="AC19" s="8">
        <f t="shared" si="2"/>
        <v>17.0002</v>
      </c>
      <c r="AD19" s="24">
        <f t="shared" si="3"/>
        <v>19</v>
      </c>
      <c r="AE19" s="17">
        <f>D32</f>
        <v>13880</v>
      </c>
      <c r="AF19" s="18">
        <f t="shared" si="4"/>
        <v>8</v>
      </c>
      <c r="AG19" s="8">
        <f t="shared" si="5"/>
        <v>1</v>
      </c>
      <c r="AH19" s="22">
        <f t="shared" si="6"/>
        <v>8</v>
      </c>
      <c r="AI19" s="17">
        <f>G32</f>
        <v>1840</v>
      </c>
      <c r="AJ19">
        <f t="shared" si="7"/>
        <v>25</v>
      </c>
      <c r="AK19" s="8">
        <f t="shared" si="8"/>
        <v>1</v>
      </c>
      <c r="AL19" s="22">
        <f t="shared" si="9"/>
        <v>25</v>
      </c>
      <c r="AM19" s="17">
        <f>J32</f>
        <v>9680</v>
      </c>
      <c r="AN19" s="18">
        <f t="shared" si="10"/>
        <v>15</v>
      </c>
      <c r="AO19" s="8">
        <f t="shared" si="11"/>
        <v>1</v>
      </c>
      <c r="AP19" s="22">
        <f t="shared" si="12"/>
        <v>15</v>
      </c>
      <c r="AQ19" s="17">
        <f>M32</f>
        <v>8960</v>
      </c>
      <c r="AR19" s="18">
        <f t="shared" si="13"/>
        <v>15</v>
      </c>
      <c r="AS19" s="8">
        <f t="shared" si="14"/>
        <v>1</v>
      </c>
      <c r="AT19" s="22">
        <f t="shared" si="15"/>
        <v>15</v>
      </c>
      <c r="AU19" s="11">
        <f>T31</f>
        <v>100</v>
      </c>
      <c r="AV19" s="11">
        <f>U31</f>
        <v>96575</v>
      </c>
      <c r="AW19">
        <f t="shared" si="16"/>
        <v>18</v>
      </c>
      <c r="AX19">
        <f t="shared" si="17"/>
        <v>19</v>
      </c>
      <c r="AY19">
        <f t="shared" si="18"/>
        <v>18.00019</v>
      </c>
      <c r="AZ19">
        <f t="shared" si="19"/>
        <v>18</v>
      </c>
    </row>
    <row r="20" spans="1:52" ht="15.95" customHeight="1" thickBot="1" x14ac:dyDescent="0.25">
      <c r="A20" s="173"/>
      <c r="B20" s="161"/>
      <c r="C20" s="27">
        <v>16</v>
      </c>
      <c r="D20" s="28">
        <v>15660</v>
      </c>
      <c r="E20" s="32">
        <v>3</v>
      </c>
      <c r="F20" s="27">
        <v>9</v>
      </c>
      <c r="G20" s="28">
        <v>19530</v>
      </c>
      <c r="H20" s="32">
        <f>IF(ISBLANK(G20),0,IF(ISBLANK(F19),0,IF(H19 = "D",MAX($A$5:$A$64) + 1,AL13)))</f>
        <v>2</v>
      </c>
      <c r="I20" s="82">
        <v>7</v>
      </c>
      <c r="J20" s="28">
        <v>26730</v>
      </c>
      <c r="K20" s="32">
        <f>IF(ISBLANK(J20),0,IF(ISBLANK(I19),0,IF(K19 = "D",MAX($A$5:$A$64) + 1,AP13)))</f>
        <v>1</v>
      </c>
      <c r="L20" s="27">
        <v>4</v>
      </c>
      <c r="M20" s="28">
        <v>18000</v>
      </c>
      <c r="N20" s="32">
        <v>1</v>
      </c>
      <c r="O20" s="185"/>
      <c r="P20" s="187"/>
      <c r="Q20" s="205"/>
      <c r="T20" s="199"/>
      <c r="U20" s="201"/>
      <c r="V20" s="203"/>
      <c r="Y20" s="12">
        <f>O33</f>
        <v>46</v>
      </c>
      <c r="Z20" s="13">
        <f>P33</f>
        <v>25645</v>
      </c>
      <c r="AA20" s="8">
        <f t="shared" si="0"/>
        <v>25</v>
      </c>
      <c r="AB20" s="8">
        <f t="shared" si="1"/>
        <v>25</v>
      </c>
      <c r="AC20" s="8">
        <f t="shared" si="2"/>
        <v>25.000250000000001</v>
      </c>
      <c r="AD20" s="24">
        <f t="shared" si="3"/>
        <v>25</v>
      </c>
      <c r="AE20" s="17">
        <f>D34</f>
        <v>8920</v>
      </c>
      <c r="AF20" s="18">
        <f t="shared" si="4"/>
        <v>19</v>
      </c>
      <c r="AG20" s="8">
        <f t="shared" si="5"/>
        <v>1</v>
      </c>
      <c r="AH20" s="22">
        <f t="shared" si="6"/>
        <v>19</v>
      </c>
      <c r="AI20" s="17">
        <f>G34</f>
        <v>7960</v>
      </c>
      <c r="AJ20">
        <f t="shared" si="7"/>
        <v>19</v>
      </c>
      <c r="AK20" s="8">
        <f t="shared" si="8"/>
        <v>1</v>
      </c>
      <c r="AL20" s="22">
        <f t="shared" si="9"/>
        <v>19</v>
      </c>
      <c r="AM20" s="17">
        <f>J34</f>
        <v>3990</v>
      </c>
      <c r="AN20" s="18">
        <f t="shared" si="10"/>
        <v>25</v>
      </c>
      <c r="AO20" s="8">
        <f t="shared" si="11"/>
        <v>1</v>
      </c>
      <c r="AP20" s="22">
        <f t="shared" si="12"/>
        <v>25</v>
      </c>
      <c r="AQ20" s="17">
        <f>M34</f>
        <v>4775</v>
      </c>
      <c r="AR20" s="18">
        <f t="shared" si="13"/>
        <v>23</v>
      </c>
      <c r="AS20" s="8">
        <f t="shared" si="14"/>
        <v>1</v>
      </c>
      <c r="AT20" s="22">
        <f t="shared" si="15"/>
        <v>23</v>
      </c>
      <c r="AU20" s="11">
        <f>T33</f>
        <v>130</v>
      </c>
      <c r="AV20" s="11">
        <f>U33</f>
        <v>75760</v>
      </c>
      <c r="AW20">
        <f t="shared" si="16"/>
        <v>25</v>
      </c>
      <c r="AX20">
        <f t="shared" si="17"/>
        <v>24</v>
      </c>
      <c r="AY20">
        <f t="shared" si="18"/>
        <v>25.000240000000002</v>
      </c>
      <c r="AZ20">
        <f t="shared" si="19"/>
        <v>25</v>
      </c>
    </row>
    <row r="21" spans="1:52" ht="15.95" customHeight="1" x14ac:dyDescent="0.2">
      <c r="A21" s="172">
        <v>9</v>
      </c>
      <c r="B21" s="160" t="str">
        <f>'Zoznam tímov a pretekárov'!A19</f>
        <v>Dunajská Streda - Golden feeder team</v>
      </c>
      <c r="C21" s="158" t="s">
        <v>181</v>
      </c>
      <c r="D21" s="159"/>
      <c r="E21" s="78"/>
      <c r="F21" s="158" t="s">
        <v>178</v>
      </c>
      <c r="G21" s="159"/>
      <c r="H21" s="78"/>
      <c r="I21" s="158" t="s">
        <v>179</v>
      </c>
      <c r="J21" s="159"/>
      <c r="K21" s="78"/>
      <c r="L21" s="158" t="s">
        <v>180</v>
      </c>
      <c r="M21" s="159"/>
      <c r="N21" s="78"/>
      <c r="O21" s="184">
        <f>SUM(E22+H22+K22+N22)</f>
        <v>38</v>
      </c>
      <c r="P21" s="186">
        <f>SUM(D22+G22+J22+M22)</f>
        <v>33725</v>
      </c>
      <c r="Q21" s="204">
        <f>AD14</f>
        <v>21</v>
      </c>
      <c r="T21" s="198">
        <f>O21+'30 družstiev Preteky č. 1'!O21 + '30 Preteky č.2'!O21</f>
        <v>75.5</v>
      </c>
      <c r="U21" s="200">
        <f>P21+'30 družstiev Preteky č. 1'!P21+'30 Preteky č.2'!P21</f>
        <v>122860</v>
      </c>
      <c r="V21" s="202">
        <f>AZ14</f>
        <v>10</v>
      </c>
      <c r="Y21" s="12">
        <f>O35</f>
        <v>33</v>
      </c>
      <c r="Z21" s="13">
        <f>P35</f>
        <v>38060</v>
      </c>
      <c r="AA21" s="8">
        <f t="shared" si="0"/>
        <v>17</v>
      </c>
      <c r="AB21" s="8">
        <f t="shared" si="1"/>
        <v>16</v>
      </c>
      <c r="AC21" s="8">
        <f t="shared" si="2"/>
        <v>17.000160000000001</v>
      </c>
      <c r="AD21" s="24">
        <f t="shared" si="3"/>
        <v>18</v>
      </c>
      <c r="AE21" s="17">
        <f>D36</f>
        <v>2260</v>
      </c>
      <c r="AF21" s="18">
        <f t="shared" si="4"/>
        <v>25</v>
      </c>
      <c r="AG21" s="8">
        <f t="shared" si="5"/>
        <v>1</v>
      </c>
      <c r="AH21" s="22">
        <f t="shared" si="6"/>
        <v>25</v>
      </c>
      <c r="AI21" s="17">
        <f>G36</f>
        <v>13300</v>
      </c>
      <c r="AJ21">
        <f t="shared" si="7"/>
        <v>8</v>
      </c>
      <c r="AK21" s="8">
        <f t="shared" si="8"/>
        <v>1</v>
      </c>
      <c r="AL21" s="22">
        <f t="shared" si="9"/>
        <v>8</v>
      </c>
      <c r="AM21" s="17">
        <f>J36</f>
        <v>5640</v>
      </c>
      <c r="AN21" s="18">
        <f t="shared" si="10"/>
        <v>22</v>
      </c>
      <c r="AO21" s="8">
        <f t="shared" si="11"/>
        <v>1</v>
      </c>
      <c r="AP21" s="22">
        <f t="shared" si="12"/>
        <v>22</v>
      </c>
      <c r="AQ21" s="17">
        <f>M36</f>
        <v>16860</v>
      </c>
      <c r="AR21" s="18">
        <f t="shared" si="13"/>
        <v>4</v>
      </c>
      <c r="AS21" s="8">
        <f t="shared" si="14"/>
        <v>1</v>
      </c>
      <c r="AT21" s="22">
        <f t="shared" si="15"/>
        <v>4</v>
      </c>
      <c r="AU21" s="11">
        <f>T35</f>
        <v>114</v>
      </c>
      <c r="AV21" s="11">
        <f>U35</f>
        <v>81775</v>
      </c>
      <c r="AW21">
        <f t="shared" si="16"/>
        <v>22</v>
      </c>
      <c r="AX21">
        <f t="shared" si="17"/>
        <v>22</v>
      </c>
      <c r="AY21">
        <f t="shared" si="18"/>
        <v>22.000219999999999</v>
      </c>
      <c r="AZ21">
        <f t="shared" si="19"/>
        <v>22</v>
      </c>
    </row>
    <row r="22" spans="1:52" ht="15.95" customHeight="1" thickBot="1" x14ac:dyDescent="0.25">
      <c r="A22" s="173"/>
      <c r="B22" s="161"/>
      <c r="C22" s="27">
        <v>22</v>
      </c>
      <c r="D22" s="28">
        <v>13400</v>
      </c>
      <c r="E22" s="32">
        <v>5</v>
      </c>
      <c r="F22" s="27">
        <v>22</v>
      </c>
      <c r="G22" s="28">
        <v>6750</v>
      </c>
      <c r="H22" s="32">
        <v>11</v>
      </c>
      <c r="I22" s="27">
        <v>14</v>
      </c>
      <c r="J22" s="28">
        <v>7980</v>
      </c>
      <c r="K22" s="32">
        <v>11</v>
      </c>
      <c r="L22" s="82">
        <v>15</v>
      </c>
      <c r="M22" s="28">
        <v>5595</v>
      </c>
      <c r="N22" s="32">
        <v>11</v>
      </c>
      <c r="O22" s="185"/>
      <c r="P22" s="187"/>
      <c r="Q22" s="205"/>
      <c r="T22" s="199"/>
      <c r="U22" s="201"/>
      <c r="V22" s="203"/>
      <c r="Y22" s="12">
        <f>O37</f>
        <v>27</v>
      </c>
      <c r="Z22" s="13">
        <f>P37</f>
        <v>46410</v>
      </c>
      <c r="AA22" s="8">
        <f t="shared" si="0"/>
        <v>10</v>
      </c>
      <c r="AB22" s="8">
        <f t="shared" si="1"/>
        <v>11</v>
      </c>
      <c r="AC22" s="8">
        <f t="shared" si="2"/>
        <v>10.000109999999999</v>
      </c>
      <c r="AD22" s="24">
        <f t="shared" si="3"/>
        <v>10</v>
      </c>
      <c r="AE22" s="17">
        <f>D38</f>
        <v>18880</v>
      </c>
      <c r="AF22" s="18">
        <f t="shared" si="4"/>
        <v>3</v>
      </c>
      <c r="AG22" s="8">
        <f t="shared" si="5"/>
        <v>1</v>
      </c>
      <c r="AH22" s="22">
        <f t="shared" si="6"/>
        <v>3</v>
      </c>
      <c r="AI22" s="17">
        <f>G38</f>
        <v>10400</v>
      </c>
      <c r="AJ22">
        <f t="shared" si="7"/>
        <v>14</v>
      </c>
      <c r="AK22" s="8">
        <f t="shared" si="8"/>
        <v>1</v>
      </c>
      <c r="AL22" s="22">
        <f t="shared" si="9"/>
        <v>14</v>
      </c>
      <c r="AM22" s="17">
        <f>J38</f>
        <v>11020</v>
      </c>
      <c r="AN22" s="18">
        <f t="shared" si="10"/>
        <v>11</v>
      </c>
      <c r="AO22" s="8">
        <f t="shared" si="11"/>
        <v>1</v>
      </c>
      <c r="AP22" s="22">
        <f t="shared" si="12"/>
        <v>11</v>
      </c>
      <c r="AQ22" s="17">
        <f>M38</f>
        <v>6110</v>
      </c>
      <c r="AR22" s="18">
        <f t="shared" si="13"/>
        <v>20</v>
      </c>
      <c r="AS22" s="8">
        <f t="shared" si="14"/>
        <v>1</v>
      </c>
      <c r="AT22" s="22">
        <f t="shared" si="15"/>
        <v>20</v>
      </c>
      <c r="AU22" s="11">
        <f>T37</f>
        <v>87</v>
      </c>
      <c r="AV22" s="11">
        <f>U37</f>
        <v>113840</v>
      </c>
      <c r="AW22">
        <f t="shared" si="16"/>
        <v>13</v>
      </c>
      <c r="AX22">
        <f t="shared" si="17"/>
        <v>14</v>
      </c>
      <c r="AY22">
        <f t="shared" si="18"/>
        <v>13.00014</v>
      </c>
      <c r="AZ22">
        <f t="shared" si="19"/>
        <v>13</v>
      </c>
    </row>
    <row r="23" spans="1:52" ht="15.95" customHeight="1" x14ac:dyDescent="0.2">
      <c r="A23" s="172">
        <v>10</v>
      </c>
      <c r="B23" s="160" t="str">
        <f>'Zoznam tímov a pretekárov'!A21</f>
        <v>Košice C - Sensas</v>
      </c>
      <c r="C23" s="158" t="s">
        <v>231</v>
      </c>
      <c r="D23" s="159"/>
      <c r="E23" s="78"/>
      <c r="F23" s="158" t="s">
        <v>184</v>
      </c>
      <c r="G23" s="159"/>
      <c r="H23" s="78"/>
      <c r="I23" s="158" t="s">
        <v>185</v>
      </c>
      <c r="J23" s="159"/>
      <c r="K23" s="78"/>
      <c r="L23" s="158" t="s">
        <v>183</v>
      </c>
      <c r="M23" s="159"/>
      <c r="N23" s="78"/>
      <c r="O23" s="184">
        <f>SUM(E24+H24+K24+N24)</f>
        <v>33</v>
      </c>
      <c r="P23" s="186">
        <f>SUM(D24+G24+J24+M24)</f>
        <v>40525</v>
      </c>
      <c r="Q23" s="204">
        <f>AD15</f>
        <v>17</v>
      </c>
      <c r="T23" s="198">
        <f>O23+'30 družstiev Preteky č. 1'!O23 + '30 Preteky č.2'!O23</f>
        <v>90</v>
      </c>
      <c r="U23" s="200">
        <f>P23+'30 družstiev Preteky č. 1'!P23+'30 Preteky č.2'!P23</f>
        <v>118835</v>
      </c>
      <c r="V23" s="202">
        <f>AZ15</f>
        <v>15</v>
      </c>
      <c r="Y23" s="12">
        <f>O39</f>
        <v>37</v>
      </c>
      <c r="Z23" s="13">
        <f>P39</f>
        <v>37650</v>
      </c>
      <c r="AA23" s="8">
        <f t="shared" si="0"/>
        <v>20</v>
      </c>
      <c r="AB23" s="8">
        <f t="shared" si="1"/>
        <v>17</v>
      </c>
      <c r="AC23" s="8">
        <f t="shared" si="2"/>
        <v>20.000170000000001</v>
      </c>
      <c r="AD23" s="24">
        <f t="shared" si="3"/>
        <v>20</v>
      </c>
      <c r="AE23" s="17">
        <f>D40</f>
        <v>8700</v>
      </c>
      <c r="AF23" s="18">
        <f t="shared" si="4"/>
        <v>20</v>
      </c>
      <c r="AG23" s="8">
        <f t="shared" si="5"/>
        <v>1</v>
      </c>
      <c r="AH23" s="22">
        <f t="shared" si="6"/>
        <v>20</v>
      </c>
      <c r="AI23" s="17">
        <f t="shared" ref="AI23" si="20">G40</f>
        <v>8730</v>
      </c>
      <c r="AJ23">
        <f t="shared" si="7"/>
        <v>15</v>
      </c>
      <c r="AK23" s="8">
        <f t="shared" si="8"/>
        <v>1</v>
      </c>
      <c r="AL23" s="22">
        <f t="shared" si="9"/>
        <v>15</v>
      </c>
      <c r="AM23" s="17">
        <f>J40</f>
        <v>13170</v>
      </c>
      <c r="AN23" s="18">
        <f t="shared" si="10"/>
        <v>8</v>
      </c>
      <c r="AO23" s="8">
        <f t="shared" si="11"/>
        <v>1</v>
      </c>
      <c r="AP23" s="22">
        <f t="shared" si="12"/>
        <v>8</v>
      </c>
      <c r="AQ23" s="17">
        <f>M40</f>
        <v>7050</v>
      </c>
      <c r="AR23" s="18">
        <f t="shared" si="13"/>
        <v>19</v>
      </c>
      <c r="AS23" s="8">
        <f t="shared" si="14"/>
        <v>1</v>
      </c>
      <c r="AT23" s="22">
        <f t="shared" si="15"/>
        <v>19</v>
      </c>
      <c r="AU23" s="11">
        <f>T39</f>
        <v>79</v>
      </c>
      <c r="AV23" s="11">
        <f>U39</f>
        <v>129030</v>
      </c>
      <c r="AW23">
        <f t="shared" si="16"/>
        <v>11</v>
      </c>
      <c r="AX23">
        <f t="shared" si="17"/>
        <v>9</v>
      </c>
      <c r="AY23">
        <f t="shared" si="18"/>
        <v>11.00009</v>
      </c>
      <c r="AZ23">
        <f t="shared" si="19"/>
        <v>11</v>
      </c>
    </row>
    <row r="24" spans="1:52" ht="15.95" customHeight="1" thickBot="1" x14ac:dyDescent="0.25">
      <c r="A24" s="173"/>
      <c r="B24" s="161"/>
      <c r="C24" s="82">
        <v>15</v>
      </c>
      <c r="D24" s="28">
        <v>10800</v>
      </c>
      <c r="E24" s="32">
        <v>11</v>
      </c>
      <c r="F24" s="27">
        <v>23</v>
      </c>
      <c r="G24" s="28">
        <v>12180</v>
      </c>
      <c r="H24" s="32">
        <v>6</v>
      </c>
      <c r="I24" s="27">
        <v>23</v>
      </c>
      <c r="J24" s="28">
        <v>6710</v>
      </c>
      <c r="K24" s="32">
        <v>12</v>
      </c>
      <c r="L24" s="27">
        <v>7</v>
      </c>
      <c r="M24" s="28">
        <v>10835</v>
      </c>
      <c r="N24" s="32">
        <v>4</v>
      </c>
      <c r="O24" s="185"/>
      <c r="P24" s="187"/>
      <c r="Q24" s="205"/>
      <c r="T24" s="199"/>
      <c r="U24" s="201"/>
      <c r="V24" s="203"/>
      <c r="Y24" s="12">
        <f>O41</f>
        <v>20</v>
      </c>
      <c r="Z24" s="13">
        <f>P41</f>
        <v>61255</v>
      </c>
      <c r="AA24" s="8">
        <f t="shared" si="0"/>
        <v>6</v>
      </c>
      <c r="AB24" s="8">
        <f t="shared" si="1"/>
        <v>3</v>
      </c>
      <c r="AC24" s="8">
        <f t="shared" si="2"/>
        <v>6.0000299999999998</v>
      </c>
      <c r="AD24" s="24">
        <f t="shared" si="3"/>
        <v>6</v>
      </c>
      <c r="AE24" s="17">
        <f>D42</f>
        <v>25820</v>
      </c>
      <c r="AF24" s="18">
        <f t="shared" si="4"/>
        <v>1</v>
      </c>
      <c r="AG24" s="8">
        <f t="shared" si="5"/>
        <v>1</v>
      </c>
      <c r="AH24" s="22">
        <f t="shared" si="6"/>
        <v>1</v>
      </c>
      <c r="AI24" s="17">
        <f>G42</f>
        <v>13130</v>
      </c>
      <c r="AJ24">
        <f t="shared" si="7"/>
        <v>10</v>
      </c>
      <c r="AK24" s="8">
        <f t="shared" si="8"/>
        <v>1</v>
      </c>
      <c r="AL24" s="22">
        <f t="shared" si="9"/>
        <v>10</v>
      </c>
      <c r="AM24" s="17">
        <f>J42</f>
        <v>12800</v>
      </c>
      <c r="AN24" s="18">
        <f t="shared" si="10"/>
        <v>9</v>
      </c>
      <c r="AO24" s="8">
        <f t="shared" si="11"/>
        <v>1</v>
      </c>
      <c r="AP24" s="22">
        <f t="shared" si="12"/>
        <v>9</v>
      </c>
      <c r="AQ24" s="17">
        <f>M42</f>
        <v>9505</v>
      </c>
      <c r="AR24" s="18">
        <f t="shared" si="13"/>
        <v>14</v>
      </c>
      <c r="AS24" s="8">
        <f t="shared" si="14"/>
        <v>1</v>
      </c>
      <c r="AT24" s="22">
        <f t="shared" si="15"/>
        <v>14</v>
      </c>
      <c r="AU24" s="11">
        <f>T41</f>
        <v>57</v>
      </c>
      <c r="AV24" s="11">
        <f>U41</f>
        <v>153805</v>
      </c>
      <c r="AW24">
        <f t="shared" si="16"/>
        <v>5</v>
      </c>
      <c r="AX24">
        <f t="shared" si="17"/>
        <v>5</v>
      </c>
      <c r="AY24">
        <f t="shared" si="18"/>
        <v>5.0000499999999999</v>
      </c>
      <c r="AZ24">
        <f t="shared" si="19"/>
        <v>5</v>
      </c>
    </row>
    <row r="25" spans="1:52" ht="15.95" customHeight="1" x14ac:dyDescent="0.2">
      <c r="A25" s="172">
        <v>11</v>
      </c>
      <c r="B25" s="160" t="str">
        <f>'Zoznam tímov a pretekárov'!A23</f>
        <v>Topoľníky Arapaima</v>
      </c>
      <c r="C25" s="158" t="s">
        <v>272</v>
      </c>
      <c r="D25" s="159"/>
      <c r="E25" s="78"/>
      <c r="F25" s="158" t="s">
        <v>274</v>
      </c>
      <c r="G25" s="159"/>
      <c r="H25" s="78"/>
      <c r="I25" s="158" t="s">
        <v>275</v>
      </c>
      <c r="J25" s="159"/>
      <c r="K25" s="78"/>
      <c r="L25" s="158" t="s">
        <v>273</v>
      </c>
      <c r="M25" s="159"/>
      <c r="N25" s="78"/>
      <c r="O25" s="184">
        <f>SUM(E26+H26+K26+N26)</f>
        <v>29</v>
      </c>
      <c r="P25" s="186">
        <f>SUM(D26+G26+J26+M26)</f>
        <v>37615</v>
      </c>
      <c r="Q25" s="204">
        <f>AD16</f>
        <v>14</v>
      </c>
      <c r="T25" s="198">
        <f>O25+'30 družstiev Preteky č. 1'!O25 + '30 Preteky č.2'!O25</f>
        <v>107</v>
      </c>
      <c r="U25" s="200">
        <f>P25+'30 družstiev Preteky č. 1'!P25+'30 Preteky č.2'!P25</f>
        <v>88145</v>
      </c>
      <c r="V25" s="202">
        <f>AZ16</f>
        <v>19</v>
      </c>
      <c r="Y25" s="12">
        <f>O43</f>
        <v>26</v>
      </c>
      <c r="Z25" s="13">
        <f>P43</f>
        <v>47160</v>
      </c>
      <c r="AA25" s="8">
        <f t="shared" si="0"/>
        <v>9</v>
      </c>
      <c r="AB25" s="8">
        <f t="shared" si="1"/>
        <v>10</v>
      </c>
      <c r="AC25" s="8">
        <f t="shared" si="2"/>
        <v>9.0000999999999998</v>
      </c>
      <c r="AD25" s="24">
        <f t="shared" si="3"/>
        <v>9</v>
      </c>
      <c r="AE25" s="17">
        <f>D44</f>
        <v>12800</v>
      </c>
      <c r="AF25" s="18">
        <f t="shared" si="4"/>
        <v>11</v>
      </c>
      <c r="AG25" s="8">
        <f t="shared" si="5"/>
        <v>1</v>
      </c>
      <c r="AH25" s="22">
        <f t="shared" si="6"/>
        <v>11</v>
      </c>
      <c r="AI25" s="17">
        <f>G44</f>
        <v>16990</v>
      </c>
      <c r="AJ25">
        <f t="shared" si="7"/>
        <v>4</v>
      </c>
      <c r="AK25" s="8">
        <f t="shared" si="8"/>
        <v>1</v>
      </c>
      <c r="AL25" s="22">
        <f t="shared" si="9"/>
        <v>4</v>
      </c>
      <c r="AM25" s="17">
        <f>J44</f>
        <v>7290</v>
      </c>
      <c r="AN25" s="18">
        <f t="shared" si="10"/>
        <v>19</v>
      </c>
      <c r="AO25" s="8">
        <f t="shared" si="11"/>
        <v>1</v>
      </c>
      <c r="AP25" s="22">
        <f t="shared" si="12"/>
        <v>19</v>
      </c>
      <c r="AQ25" s="17">
        <f>M44</f>
        <v>10080</v>
      </c>
      <c r="AR25" s="18">
        <f t="shared" si="13"/>
        <v>11</v>
      </c>
      <c r="AS25" s="8">
        <f t="shared" si="14"/>
        <v>1</v>
      </c>
      <c r="AT25" s="22">
        <f t="shared" si="15"/>
        <v>11</v>
      </c>
      <c r="AU25" s="11">
        <f>T43</f>
        <v>97</v>
      </c>
      <c r="AV25" s="11">
        <f>U43</f>
        <v>106830</v>
      </c>
      <c r="AW25">
        <f t="shared" si="16"/>
        <v>17</v>
      </c>
      <c r="AX25">
        <f t="shared" si="17"/>
        <v>16</v>
      </c>
      <c r="AY25">
        <f t="shared" si="18"/>
        <v>17.000160000000001</v>
      </c>
      <c r="AZ25">
        <f t="shared" si="19"/>
        <v>17</v>
      </c>
    </row>
    <row r="26" spans="1:52" ht="15.95" customHeight="1" thickBot="1" x14ac:dyDescent="0.25">
      <c r="A26" s="173"/>
      <c r="B26" s="161"/>
      <c r="C26" s="27">
        <v>9</v>
      </c>
      <c r="D26" s="28">
        <v>5000</v>
      </c>
      <c r="E26" s="32">
        <v>10</v>
      </c>
      <c r="F26" s="27">
        <v>4</v>
      </c>
      <c r="G26" s="28">
        <v>12850</v>
      </c>
      <c r="H26" s="32">
        <v>7</v>
      </c>
      <c r="I26" s="27">
        <v>20</v>
      </c>
      <c r="J26" s="28">
        <v>11160</v>
      </c>
      <c r="K26" s="32">
        <v>3</v>
      </c>
      <c r="L26" s="82">
        <v>22</v>
      </c>
      <c r="M26" s="28">
        <v>8605</v>
      </c>
      <c r="N26" s="32">
        <v>9</v>
      </c>
      <c r="O26" s="185"/>
      <c r="P26" s="187"/>
      <c r="Q26" s="205"/>
      <c r="T26" s="199"/>
      <c r="U26" s="201"/>
      <c r="V26" s="203"/>
      <c r="Y26" s="12">
        <f>O45</f>
        <v>24</v>
      </c>
      <c r="Z26" s="13">
        <f>P45</f>
        <v>47990</v>
      </c>
      <c r="AA26" s="8">
        <f t="shared" si="0"/>
        <v>8</v>
      </c>
      <c r="AB26" s="8">
        <f t="shared" si="1"/>
        <v>9</v>
      </c>
      <c r="AC26" s="8">
        <f t="shared" si="2"/>
        <v>8.0000900000000001</v>
      </c>
      <c r="AD26" s="24">
        <f t="shared" si="3"/>
        <v>8</v>
      </c>
      <c r="AE26" s="17">
        <f>D46</f>
        <v>12560</v>
      </c>
      <c r="AF26" s="18">
        <f t="shared" si="4"/>
        <v>12</v>
      </c>
      <c r="AG26" s="8">
        <f t="shared" si="5"/>
        <v>1</v>
      </c>
      <c r="AH26" s="22">
        <f t="shared" si="6"/>
        <v>12</v>
      </c>
      <c r="AI26" s="17">
        <f>G46</f>
        <v>14970</v>
      </c>
      <c r="AJ26">
        <f t="shared" si="7"/>
        <v>5</v>
      </c>
      <c r="AK26" s="8">
        <f t="shared" si="8"/>
        <v>1</v>
      </c>
      <c r="AL26" s="22">
        <f t="shared" si="9"/>
        <v>5</v>
      </c>
      <c r="AM26" s="17">
        <f>J46</f>
        <v>10780</v>
      </c>
      <c r="AN26" s="18">
        <f t="shared" si="10"/>
        <v>12</v>
      </c>
      <c r="AO26" s="8">
        <f t="shared" si="11"/>
        <v>1</v>
      </c>
      <c r="AP26" s="22">
        <f t="shared" si="12"/>
        <v>12</v>
      </c>
      <c r="AQ26" s="17">
        <f>M46</f>
        <v>9680</v>
      </c>
      <c r="AR26" s="18">
        <f t="shared" si="13"/>
        <v>12</v>
      </c>
      <c r="AS26" s="8">
        <f t="shared" si="14"/>
        <v>1</v>
      </c>
      <c r="AT26" s="22">
        <f t="shared" si="15"/>
        <v>12</v>
      </c>
      <c r="AU26" s="11">
        <f>T45</f>
        <v>67</v>
      </c>
      <c r="AV26" s="11">
        <f>U45</f>
        <v>144285</v>
      </c>
      <c r="AW26">
        <f t="shared" si="16"/>
        <v>8</v>
      </c>
      <c r="AX26">
        <f t="shared" si="17"/>
        <v>7</v>
      </c>
      <c r="AY26">
        <f t="shared" si="18"/>
        <v>8.0000699999999991</v>
      </c>
      <c r="AZ26">
        <f t="shared" si="19"/>
        <v>8</v>
      </c>
    </row>
    <row r="27" spans="1:52" ht="15.95" customHeight="1" x14ac:dyDescent="0.2">
      <c r="A27" s="172">
        <v>12</v>
      </c>
      <c r="B27" s="160" t="str">
        <f>'Zoznam tímov a pretekárov'!A25</f>
        <v>Štúrovo Timar mix Maver</v>
      </c>
      <c r="C27" s="158" t="s">
        <v>321</v>
      </c>
      <c r="D27" s="159"/>
      <c r="E27" s="78"/>
      <c r="F27" s="158" t="s">
        <v>265</v>
      </c>
      <c r="G27" s="159"/>
      <c r="H27" s="78"/>
      <c r="I27" s="158" t="s">
        <v>266</v>
      </c>
      <c r="J27" s="159"/>
      <c r="K27" s="78"/>
      <c r="L27" s="158" t="s">
        <v>263</v>
      </c>
      <c r="M27" s="159"/>
      <c r="N27" s="78"/>
      <c r="O27" s="184">
        <f>SUM(E28+H28+K28+N28)</f>
        <v>42</v>
      </c>
      <c r="P27" s="186">
        <f>SUM(D28+G28+J28+M28)</f>
        <v>25760</v>
      </c>
      <c r="Q27" s="204">
        <f>AD17</f>
        <v>23</v>
      </c>
      <c r="T27" s="198">
        <f>O27+'30 družstiev Preteky č. 1'!O27 + '30 Preteky č.2'!O27</f>
        <v>116</v>
      </c>
      <c r="U27" s="200">
        <f>P27+'30 družstiev Preteky č. 1'!P27+'30 Preteky č.2'!P27</f>
        <v>76565</v>
      </c>
      <c r="V27" s="202">
        <f>AZ17</f>
        <v>23</v>
      </c>
      <c r="Y27" s="12">
        <f>O47</f>
        <v>28</v>
      </c>
      <c r="Z27" s="13">
        <f>P47</f>
        <v>40720</v>
      </c>
      <c r="AA27" s="8">
        <f t="shared" si="0"/>
        <v>13</v>
      </c>
      <c r="AB27" s="8">
        <f t="shared" si="1"/>
        <v>12</v>
      </c>
      <c r="AC27" s="8">
        <f t="shared" si="2"/>
        <v>13.000120000000001</v>
      </c>
      <c r="AD27" s="24">
        <f t="shared" si="3"/>
        <v>13</v>
      </c>
      <c r="AE27" s="17">
        <f>D48</f>
        <v>12340</v>
      </c>
      <c r="AF27" s="18">
        <f t="shared" si="4"/>
        <v>13</v>
      </c>
      <c r="AG27" s="8">
        <f t="shared" si="5"/>
        <v>1</v>
      </c>
      <c r="AH27" s="22">
        <f t="shared" si="6"/>
        <v>13</v>
      </c>
      <c r="AI27" s="17">
        <f>G48</f>
        <v>8180</v>
      </c>
      <c r="AJ27">
        <f t="shared" si="7"/>
        <v>17</v>
      </c>
      <c r="AK27" s="8">
        <f t="shared" si="8"/>
        <v>1</v>
      </c>
      <c r="AL27" s="22">
        <f t="shared" si="9"/>
        <v>17</v>
      </c>
      <c r="AM27" s="17">
        <f>J48</f>
        <v>14300</v>
      </c>
      <c r="AN27" s="18">
        <f t="shared" si="10"/>
        <v>6</v>
      </c>
      <c r="AO27" s="8">
        <f t="shared" si="11"/>
        <v>1</v>
      </c>
      <c r="AP27" s="22">
        <f t="shared" si="12"/>
        <v>6</v>
      </c>
      <c r="AQ27" s="17">
        <f>M48</f>
        <v>5900</v>
      </c>
      <c r="AR27" s="18">
        <f t="shared" si="13"/>
        <v>21</v>
      </c>
      <c r="AS27" s="8">
        <f t="shared" si="14"/>
        <v>1</v>
      </c>
      <c r="AT27" s="22">
        <f t="shared" si="15"/>
        <v>21</v>
      </c>
      <c r="AU27" s="11">
        <f>T47</f>
        <v>111</v>
      </c>
      <c r="AV27" s="11">
        <f>U47</f>
        <v>91820</v>
      </c>
      <c r="AW27">
        <f t="shared" si="16"/>
        <v>21</v>
      </c>
      <c r="AX27">
        <f t="shared" si="17"/>
        <v>20</v>
      </c>
      <c r="AY27">
        <f t="shared" si="18"/>
        <v>21.0002</v>
      </c>
      <c r="AZ27">
        <f t="shared" si="19"/>
        <v>21</v>
      </c>
    </row>
    <row r="28" spans="1:52" ht="15.95" customHeight="1" thickBot="1" x14ac:dyDescent="0.25">
      <c r="A28" s="173"/>
      <c r="B28" s="161"/>
      <c r="C28" s="27">
        <v>8</v>
      </c>
      <c r="D28" s="28">
        <v>3640</v>
      </c>
      <c r="E28" s="32">
        <v>12</v>
      </c>
      <c r="F28" s="27">
        <v>19</v>
      </c>
      <c r="G28" s="28">
        <v>7710</v>
      </c>
      <c r="H28" s="32">
        <v>10</v>
      </c>
      <c r="I28" s="27">
        <v>24</v>
      </c>
      <c r="J28" s="28">
        <v>4800</v>
      </c>
      <c r="K28" s="32">
        <v>13</v>
      </c>
      <c r="L28" s="27">
        <v>18</v>
      </c>
      <c r="M28" s="28">
        <v>9610</v>
      </c>
      <c r="N28" s="32">
        <v>7</v>
      </c>
      <c r="O28" s="185"/>
      <c r="P28" s="187"/>
      <c r="Q28" s="205"/>
      <c r="T28" s="199"/>
      <c r="U28" s="201"/>
      <c r="V28" s="203"/>
      <c r="Y28" s="12">
        <f>O49</f>
        <v>27</v>
      </c>
      <c r="Z28" s="13">
        <f>P49</f>
        <v>39730</v>
      </c>
      <c r="AA28" s="8">
        <f t="shared" si="0"/>
        <v>10</v>
      </c>
      <c r="AB28" s="8">
        <f t="shared" si="1"/>
        <v>14</v>
      </c>
      <c r="AC28" s="8">
        <f t="shared" si="2"/>
        <v>10.00014</v>
      </c>
      <c r="AD28" s="24">
        <f t="shared" si="3"/>
        <v>11</v>
      </c>
      <c r="AE28" s="17">
        <f>D50</f>
        <v>9900</v>
      </c>
      <c r="AF28" s="18">
        <f t="shared" si="4"/>
        <v>18</v>
      </c>
      <c r="AG28" s="8">
        <f t="shared" si="5"/>
        <v>1</v>
      </c>
      <c r="AH28" s="22">
        <f t="shared" si="6"/>
        <v>18</v>
      </c>
      <c r="AI28" s="17">
        <f>G50</f>
        <v>8200</v>
      </c>
      <c r="AJ28">
        <f t="shared" si="7"/>
        <v>16</v>
      </c>
      <c r="AK28" s="8">
        <f t="shared" si="8"/>
        <v>1</v>
      </c>
      <c r="AL28" s="22">
        <f t="shared" si="9"/>
        <v>16</v>
      </c>
      <c r="AM28" s="17">
        <f>J50</f>
        <v>10060</v>
      </c>
      <c r="AN28" s="18">
        <f t="shared" si="10"/>
        <v>14</v>
      </c>
      <c r="AO28" s="8">
        <f t="shared" si="11"/>
        <v>1</v>
      </c>
      <c r="AP28" s="22">
        <f t="shared" si="12"/>
        <v>14</v>
      </c>
      <c r="AQ28" s="17">
        <f>M50</f>
        <v>11570</v>
      </c>
      <c r="AR28" s="18">
        <f t="shared" si="13"/>
        <v>8</v>
      </c>
      <c r="AS28" s="8">
        <f t="shared" si="14"/>
        <v>1</v>
      </c>
      <c r="AT28" s="22">
        <f t="shared" si="15"/>
        <v>8</v>
      </c>
      <c r="AU28" s="11">
        <f>T49</f>
        <v>93</v>
      </c>
      <c r="AV28" s="11">
        <f>U49</f>
        <v>105895</v>
      </c>
      <c r="AW28">
        <f t="shared" si="16"/>
        <v>16</v>
      </c>
      <c r="AX28">
        <f t="shared" si="17"/>
        <v>17</v>
      </c>
      <c r="AY28">
        <f t="shared" si="18"/>
        <v>16.000170000000001</v>
      </c>
      <c r="AZ28">
        <f t="shared" si="19"/>
        <v>16</v>
      </c>
    </row>
    <row r="29" spans="1:52" ht="15.95" customHeight="1" x14ac:dyDescent="0.2">
      <c r="A29" s="172">
        <v>13</v>
      </c>
      <c r="B29" s="160" t="str">
        <f>'Zoznam tímov a pretekárov'!A27</f>
        <v>Košice D - Tubertini</v>
      </c>
      <c r="C29" s="158" t="s">
        <v>189</v>
      </c>
      <c r="D29" s="159"/>
      <c r="E29" s="78"/>
      <c r="F29" s="167" t="s">
        <v>188</v>
      </c>
      <c r="G29" s="159"/>
      <c r="H29" s="78"/>
      <c r="I29" s="158" t="s">
        <v>233</v>
      </c>
      <c r="J29" s="159"/>
      <c r="K29" s="78"/>
      <c r="L29" s="158" t="s">
        <v>187</v>
      </c>
      <c r="M29" s="159"/>
      <c r="N29" s="78"/>
      <c r="O29" s="184">
        <f t="shared" ref="O29" si="21">SUM(E30+H30+K30+N30)</f>
        <v>42</v>
      </c>
      <c r="P29" s="186">
        <f t="shared" ref="P29" si="22">SUM(D30+G30+J30+M30)</f>
        <v>27965</v>
      </c>
      <c r="Q29" s="204">
        <f>AD18</f>
        <v>22</v>
      </c>
      <c r="T29" s="198">
        <f>O29+'30 družstiev Preteky č. 1'!O29 + '30 Preteky č.2'!O29</f>
        <v>126</v>
      </c>
      <c r="U29" s="200">
        <f>P29+'30 družstiev Preteky č. 1'!P29+'30 Preteky č.2'!P29</f>
        <v>74340</v>
      </c>
      <c r="V29" s="202">
        <f>AZ18</f>
        <v>24</v>
      </c>
      <c r="Y29" s="12">
        <f>O51</f>
        <v>15</v>
      </c>
      <c r="Z29" s="13">
        <f>P51</f>
        <v>57600</v>
      </c>
      <c r="AA29" s="8">
        <f t="shared" si="0"/>
        <v>3</v>
      </c>
      <c r="AB29" s="8">
        <f t="shared" si="1"/>
        <v>5</v>
      </c>
      <c r="AC29" s="8">
        <f t="shared" si="2"/>
        <v>3.0000499999999999</v>
      </c>
      <c r="AD29" s="24">
        <f t="shared" si="3"/>
        <v>3</v>
      </c>
      <c r="AE29" s="17">
        <f>D52</f>
        <v>16900</v>
      </c>
      <c r="AF29" s="18">
        <f t="shared" si="4"/>
        <v>6</v>
      </c>
      <c r="AG29" s="8">
        <f t="shared" si="5"/>
        <v>1</v>
      </c>
      <c r="AH29" s="22">
        <f t="shared" si="6"/>
        <v>6</v>
      </c>
      <c r="AI29" s="17">
        <f>G52</f>
        <v>14220</v>
      </c>
      <c r="AJ29">
        <f t="shared" si="7"/>
        <v>7</v>
      </c>
      <c r="AK29" s="8">
        <f t="shared" si="8"/>
        <v>1</v>
      </c>
      <c r="AL29" s="22">
        <f t="shared" si="9"/>
        <v>7</v>
      </c>
      <c r="AM29" s="17">
        <f>J52</f>
        <v>18560</v>
      </c>
      <c r="AN29" s="18">
        <f t="shared" si="10"/>
        <v>3</v>
      </c>
      <c r="AO29" s="8">
        <f t="shared" si="11"/>
        <v>1</v>
      </c>
      <c r="AP29" s="22">
        <f t="shared" si="12"/>
        <v>3</v>
      </c>
      <c r="AQ29" s="17">
        <f>M52</f>
        <v>7920</v>
      </c>
      <c r="AR29" s="18">
        <f t="shared" si="13"/>
        <v>18</v>
      </c>
      <c r="AS29" s="8">
        <f t="shared" si="14"/>
        <v>1</v>
      </c>
      <c r="AT29" s="22">
        <f t="shared" si="15"/>
        <v>18</v>
      </c>
      <c r="AU29" s="11">
        <f>T51</f>
        <v>44</v>
      </c>
      <c r="AV29" s="11">
        <f>U51</f>
        <v>168340</v>
      </c>
      <c r="AW29">
        <f t="shared" si="16"/>
        <v>3</v>
      </c>
      <c r="AX29">
        <f t="shared" si="17"/>
        <v>3</v>
      </c>
      <c r="AY29">
        <f t="shared" si="18"/>
        <v>3.0000300000000002</v>
      </c>
      <c r="AZ29">
        <f t="shared" si="19"/>
        <v>3</v>
      </c>
    </row>
    <row r="30" spans="1:52" ht="15.95" customHeight="1" thickBot="1" x14ac:dyDescent="0.25">
      <c r="A30" s="173"/>
      <c r="B30" s="161"/>
      <c r="C30" s="27">
        <v>13</v>
      </c>
      <c r="D30" s="28">
        <v>11820</v>
      </c>
      <c r="E30" s="32">
        <v>6</v>
      </c>
      <c r="F30" s="27">
        <v>10</v>
      </c>
      <c r="G30" s="28">
        <v>3770</v>
      </c>
      <c r="H30" s="32">
        <v>13</v>
      </c>
      <c r="I30" s="27">
        <v>22</v>
      </c>
      <c r="J30" s="28">
        <v>8200</v>
      </c>
      <c r="K30" s="32">
        <v>10</v>
      </c>
      <c r="L30" s="27">
        <v>17</v>
      </c>
      <c r="M30" s="28">
        <v>4175</v>
      </c>
      <c r="N30" s="32">
        <v>13</v>
      </c>
      <c r="O30" s="185"/>
      <c r="P30" s="187"/>
      <c r="Q30" s="205"/>
      <c r="T30" s="199"/>
      <c r="U30" s="201"/>
      <c r="V30" s="203"/>
      <c r="Y30" s="12">
        <f>O53</f>
        <v>31</v>
      </c>
      <c r="Z30" s="13">
        <f>P53</f>
        <v>35105</v>
      </c>
      <c r="AA30" s="8">
        <f t="shared" si="0"/>
        <v>16</v>
      </c>
      <c r="AB30" s="8">
        <f t="shared" si="1"/>
        <v>19</v>
      </c>
      <c r="AC30" s="8">
        <f t="shared" si="2"/>
        <v>16.00019</v>
      </c>
      <c r="AD30" s="24">
        <f t="shared" si="3"/>
        <v>16</v>
      </c>
      <c r="AE30" s="17">
        <f>D54</f>
        <v>6400</v>
      </c>
      <c r="AF30" s="18">
        <f t="shared" si="4"/>
        <v>21</v>
      </c>
      <c r="AG30" s="8">
        <f t="shared" si="5"/>
        <v>1</v>
      </c>
      <c r="AH30" s="22">
        <f t="shared" si="6"/>
        <v>21</v>
      </c>
      <c r="AI30" s="17">
        <f>G54</f>
        <v>8070</v>
      </c>
      <c r="AJ30">
        <f t="shared" si="7"/>
        <v>18</v>
      </c>
      <c r="AK30" s="8">
        <f t="shared" si="8"/>
        <v>1</v>
      </c>
      <c r="AL30" s="22">
        <f t="shared" si="9"/>
        <v>18</v>
      </c>
      <c r="AM30" s="17">
        <f>J54</f>
        <v>10530</v>
      </c>
      <c r="AN30" s="18">
        <f t="shared" si="10"/>
        <v>13</v>
      </c>
      <c r="AO30" s="8">
        <f t="shared" si="11"/>
        <v>1</v>
      </c>
      <c r="AP30" s="22">
        <f t="shared" si="12"/>
        <v>13</v>
      </c>
      <c r="AQ30" s="17">
        <f>M54</f>
        <v>10105</v>
      </c>
      <c r="AR30" s="18">
        <f t="shared" si="13"/>
        <v>10</v>
      </c>
      <c r="AS30" s="8">
        <f t="shared" si="14"/>
        <v>1</v>
      </c>
      <c r="AT30" s="22">
        <f t="shared" si="15"/>
        <v>10</v>
      </c>
      <c r="AU30" s="11">
        <f>T53</f>
        <v>87</v>
      </c>
      <c r="AV30" s="11">
        <f>U53</f>
        <v>110805</v>
      </c>
      <c r="AW30">
        <f t="shared" si="16"/>
        <v>13</v>
      </c>
      <c r="AX30">
        <f t="shared" si="17"/>
        <v>15</v>
      </c>
      <c r="AY30">
        <f t="shared" si="18"/>
        <v>13.00015</v>
      </c>
      <c r="AZ30">
        <f t="shared" si="19"/>
        <v>14</v>
      </c>
    </row>
    <row r="31" spans="1:52" ht="15.95" customHeight="1" x14ac:dyDescent="0.2">
      <c r="A31" s="172">
        <v>14</v>
      </c>
      <c r="B31" s="160" t="str">
        <f>'Zoznam tímov a pretekárov'!A29</f>
        <v>Košice Browning</v>
      </c>
      <c r="C31" s="158" t="s">
        <v>251</v>
      </c>
      <c r="D31" s="159"/>
      <c r="E31" s="78"/>
      <c r="F31" s="158" t="s">
        <v>255</v>
      </c>
      <c r="G31" s="159"/>
      <c r="H31" s="78"/>
      <c r="I31" s="158" t="s">
        <v>254</v>
      </c>
      <c r="J31" s="159"/>
      <c r="K31" s="78"/>
      <c r="L31" s="158" t="s">
        <v>252</v>
      </c>
      <c r="M31" s="159"/>
      <c r="N31" s="78"/>
      <c r="O31" s="184">
        <f t="shared" ref="O31" si="23">SUM(E32+H32+K32+N32)</f>
        <v>33</v>
      </c>
      <c r="P31" s="186">
        <f t="shared" ref="P31" si="24">SUM(D32+G32+J32+M32)</f>
        <v>34360</v>
      </c>
      <c r="Q31" s="204">
        <f>AD19</f>
        <v>19</v>
      </c>
      <c r="T31" s="198">
        <f>O31+'30 družstiev Preteky č. 1'!O31 + '30 Preteky č.2'!O31</f>
        <v>100</v>
      </c>
      <c r="U31" s="200">
        <f>P31+'30 družstiev Preteky č. 1'!P31+'30 Preteky č.2'!P31</f>
        <v>96575</v>
      </c>
      <c r="V31" s="202">
        <f>AZ19</f>
        <v>18</v>
      </c>
      <c r="Y31" s="12">
        <f>O55</f>
        <v>112</v>
      </c>
      <c r="Z31" s="13">
        <f>P55</f>
        <v>-4</v>
      </c>
      <c r="AA31" s="8">
        <f t="shared" si="0"/>
        <v>26</v>
      </c>
      <c r="AB31" s="8">
        <f t="shared" si="1"/>
        <v>26</v>
      </c>
      <c r="AC31" s="8">
        <f t="shared" si="2"/>
        <v>26.000260000000001</v>
      </c>
      <c r="AD31" s="24">
        <f t="shared" si="3"/>
        <v>26</v>
      </c>
      <c r="AE31" s="17">
        <f>D56</f>
        <v>-1</v>
      </c>
      <c r="AF31" s="18">
        <f t="shared" si="4"/>
        <v>26</v>
      </c>
      <c r="AG31" s="8">
        <f t="shared" si="5"/>
        <v>5</v>
      </c>
      <c r="AH31" s="22">
        <f t="shared" si="6"/>
        <v>28</v>
      </c>
      <c r="AI31" s="17">
        <f>G56</f>
        <v>-1</v>
      </c>
      <c r="AJ31">
        <f t="shared" si="7"/>
        <v>26</v>
      </c>
      <c r="AK31" s="8">
        <f t="shared" si="8"/>
        <v>5</v>
      </c>
      <c r="AL31" s="22">
        <f t="shared" si="9"/>
        <v>28</v>
      </c>
      <c r="AM31" s="17">
        <f>J56</f>
        <v>-1</v>
      </c>
      <c r="AN31" s="18">
        <f t="shared" si="10"/>
        <v>26</v>
      </c>
      <c r="AO31" s="8">
        <f t="shared" si="11"/>
        <v>5</v>
      </c>
      <c r="AP31" s="22">
        <f t="shared" si="12"/>
        <v>28</v>
      </c>
      <c r="AQ31" s="17">
        <f>M56</f>
        <v>-1</v>
      </c>
      <c r="AR31" s="18">
        <f t="shared" si="13"/>
        <v>26</v>
      </c>
      <c r="AS31" s="8">
        <f t="shared" si="14"/>
        <v>5</v>
      </c>
      <c r="AT31" s="22">
        <f t="shared" si="15"/>
        <v>28</v>
      </c>
      <c r="AU31" s="11">
        <f>T55</f>
        <v>336</v>
      </c>
      <c r="AV31" s="11">
        <f>U55</f>
        <v>-12</v>
      </c>
      <c r="AW31">
        <f t="shared" si="16"/>
        <v>26</v>
      </c>
      <c r="AX31">
        <f t="shared" si="17"/>
        <v>26</v>
      </c>
      <c r="AY31">
        <f t="shared" si="18"/>
        <v>26.000260000000001</v>
      </c>
      <c r="AZ31">
        <f t="shared" si="19"/>
        <v>26</v>
      </c>
    </row>
    <row r="32" spans="1:52" ht="15.95" customHeight="1" thickBot="1" x14ac:dyDescent="0.25">
      <c r="A32" s="173"/>
      <c r="B32" s="161"/>
      <c r="C32" s="27">
        <v>20</v>
      </c>
      <c r="D32" s="28">
        <v>13880</v>
      </c>
      <c r="E32" s="32">
        <v>4</v>
      </c>
      <c r="F32" s="27">
        <v>25</v>
      </c>
      <c r="G32" s="28">
        <v>1840</v>
      </c>
      <c r="H32" s="32">
        <v>13</v>
      </c>
      <c r="I32" s="27">
        <v>21</v>
      </c>
      <c r="J32" s="28">
        <v>9680</v>
      </c>
      <c r="K32" s="32">
        <v>8</v>
      </c>
      <c r="L32" s="27">
        <v>21</v>
      </c>
      <c r="M32" s="28">
        <v>8960</v>
      </c>
      <c r="N32" s="32">
        <v>8</v>
      </c>
      <c r="O32" s="185"/>
      <c r="P32" s="187"/>
      <c r="Q32" s="205"/>
      <c r="T32" s="199"/>
      <c r="U32" s="201"/>
      <c r="V32" s="203"/>
      <c r="Y32" s="12">
        <f>O57</f>
        <v>112</v>
      </c>
      <c r="Z32" s="13">
        <f>P57</f>
        <v>-4</v>
      </c>
      <c r="AA32" s="8">
        <f t="shared" si="0"/>
        <v>26</v>
      </c>
      <c r="AB32" s="8">
        <f t="shared" si="1"/>
        <v>26</v>
      </c>
      <c r="AC32" s="8">
        <f t="shared" si="2"/>
        <v>26.000260000000001</v>
      </c>
      <c r="AD32" s="24">
        <f t="shared" si="3"/>
        <v>26</v>
      </c>
      <c r="AE32" s="17">
        <f>D58</f>
        <v>-1</v>
      </c>
      <c r="AF32" s="18">
        <f t="shared" si="4"/>
        <v>26</v>
      </c>
      <c r="AG32" s="8">
        <f t="shared" si="5"/>
        <v>5</v>
      </c>
      <c r="AH32" s="22">
        <f t="shared" si="6"/>
        <v>28</v>
      </c>
      <c r="AI32" s="17">
        <f>G58</f>
        <v>-1</v>
      </c>
      <c r="AJ32">
        <f t="shared" si="7"/>
        <v>26</v>
      </c>
      <c r="AK32" s="8">
        <f t="shared" si="8"/>
        <v>5</v>
      </c>
      <c r="AL32" s="22">
        <f t="shared" si="9"/>
        <v>28</v>
      </c>
      <c r="AM32" s="17">
        <f>J58</f>
        <v>-1</v>
      </c>
      <c r="AN32" s="18">
        <f t="shared" si="10"/>
        <v>26</v>
      </c>
      <c r="AO32" s="8">
        <f t="shared" si="11"/>
        <v>5</v>
      </c>
      <c r="AP32" s="22">
        <f t="shared" si="12"/>
        <v>28</v>
      </c>
      <c r="AQ32" s="17">
        <f>M58</f>
        <v>-1</v>
      </c>
      <c r="AR32" s="18">
        <f t="shared" si="13"/>
        <v>26</v>
      </c>
      <c r="AS32" s="8">
        <f t="shared" si="14"/>
        <v>5</v>
      </c>
      <c r="AT32" s="22">
        <f t="shared" si="15"/>
        <v>28</v>
      </c>
      <c r="AU32" s="11">
        <f>T57</f>
        <v>336</v>
      </c>
      <c r="AV32" s="11">
        <f>U57</f>
        <v>-12</v>
      </c>
      <c r="AW32">
        <f t="shared" si="16"/>
        <v>26</v>
      </c>
      <c r="AX32">
        <f t="shared" si="17"/>
        <v>26</v>
      </c>
      <c r="AY32">
        <f t="shared" si="18"/>
        <v>26.000260000000001</v>
      </c>
      <c r="AZ32">
        <f t="shared" si="19"/>
        <v>26</v>
      </c>
    </row>
    <row r="33" spans="1:52" ht="15.95" customHeight="1" x14ac:dyDescent="0.2">
      <c r="A33" s="172">
        <v>15</v>
      </c>
      <c r="B33" s="160" t="str">
        <f>'Zoznam tímov a pretekárov'!A31</f>
        <v>Bratislava II. - Trabucco</v>
      </c>
      <c r="C33" s="158" t="s">
        <v>192</v>
      </c>
      <c r="D33" s="159"/>
      <c r="E33" s="78"/>
      <c r="F33" s="158" t="s">
        <v>191</v>
      </c>
      <c r="G33" s="159"/>
      <c r="H33" s="78"/>
      <c r="I33" s="158" t="s">
        <v>190</v>
      </c>
      <c r="J33" s="159"/>
      <c r="K33" s="78"/>
      <c r="L33" s="158" t="s">
        <v>193</v>
      </c>
      <c r="M33" s="159"/>
      <c r="N33" s="78"/>
      <c r="O33" s="184">
        <f t="shared" ref="O33:O63" si="25">SUM(E34+H34+K34+N34)</f>
        <v>46</v>
      </c>
      <c r="P33" s="186">
        <f t="shared" ref="P33:P61" si="26">SUM(D34+G34+J34+M34)</f>
        <v>25645</v>
      </c>
      <c r="Q33" s="204">
        <f>AD20</f>
        <v>25</v>
      </c>
      <c r="T33" s="198">
        <f>O33+'30 družstiev Preteky č. 1'!O33 + '30 Preteky č.2'!O33</f>
        <v>130</v>
      </c>
      <c r="U33" s="200">
        <f>P33+'30 družstiev Preteky č. 1'!P33+'30 Preteky č.2'!P33</f>
        <v>75760</v>
      </c>
      <c r="V33" s="202">
        <f>AZ20</f>
        <v>25</v>
      </c>
      <c r="Y33" s="12">
        <f>O59</f>
        <v>112</v>
      </c>
      <c r="Z33" s="13">
        <f>P59</f>
        <v>-4</v>
      </c>
      <c r="AA33" s="8">
        <f t="shared" si="0"/>
        <v>26</v>
      </c>
      <c r="AB33" s="8">
        <f t="shared" si="1"/>
        <v>26</v>
      </c>
      <c r="AC33" s="8">
        <f t="shared" si="2"/>
        <v>26.000260000000001</v>
      </c>
      <c r="AD33" s="24">
        <f t="shared" si="3"/>
        <v>26</v>
      </c>
      <c r="AE33" s="17">
        <f>D60</f>
        <v>-1</v>
      </c>
      <c r="AF33" s="18">
        <f t="shared" si="4"/>
        <v>26</v>
      </c>
      <c r="AG33" s="8">
        <f t="shared" si="5"/>
        <v>5</v>
      </c>
      <c r="AH33" s="22">
        <f t="shared" si="6"/>
        <v>28</v>
      </c>
      <c r="AI33" s="17">
        <f>G60</f>
        <v>-1</v>
      </c>
      <c r="AJ33">
        <f t="shared" si="7"/>
        <v>26</v>
      </c>
      <c r="AK33" s="8">
        <f t="shared" si="8"/>
        <v>5</v>
      </c>
      <c r="AL33" s="22">
        <f t="shared" si="9"/>
        <v>28</v>
      </c>
      <c r="AM33" s="17">
        <f>J60</f>
        <v>-1</v>
      </c>
      <c r="AN33" s="18">
        <f t="shared" si="10"/>
        <v>26</v>
      </c>
      <c r="AO33" s="8">
        <f t="shared" si="11"/>
        <v>5</v>
      </c>
      <c r="AP33" s="22">
        <f t="shared" si="12"/>
        <v>28</v>
      </c>
      <c r="AQ33" s="17">
        <f>M60</f>
        <v>-1</v>
      </c>
      <c r="AR33" s="18">
        <f t="shared" si="13"/>
        <v>26</v>
      </c>
      <c r="AS33" s="8">
        <f t="shared" si="14"/>
        <v>5</v>
      </c>
      <c r="AT33" s="22">
        <f t="shared" si="15"/>
        <v>28</v>
      </c>
      <c r="AU33" s="11">
        <f>T59</f>
        <v>336</v>
      </c>
      <c r="AV33" s="11">
        <f>U59</f>
        <v>-12</v>
      </c>
      <c r="AW33">
        <f t="shared" si="16"/>
        <v>26</v>
      </c>
      <c r="AX33">
        <f t="shared" si="17"/>
        <v>26</v>
      </c>
      <c r="AY33">
        <f t="shared" si="18"/>
        <v>26.000260000000001</v>
      </c>
      <c r="AZ33">
        <f t="shared" si="19"/>
        <v>26</v>
      </c>
    </row>
    <row r="34" spans="1:52" ht="15.95" customHeight="1" thickBot="1" x14ac:dyDescent="0.25">
      <c r="A34" s="173"/>
      <c r="B34" s="161"/>
      <c r="C34" s="27">
        <v>19</v>
      </c>
      <c r="D34" s="119">
        <v>8920</v>
      </c>
      <c r="E34" s="32">
        <v>12</v>
      </c>
      <c r="F34" s="27">
        <v>16</v>
      </c>
      <c r="G34" s="28">
        <v>7960</v>
      </c>
      <c r="H34" s="32">
        <v>9</v>
      </c>
      <c r="I34" s="27">
        <v>6</v>
      </c>
      <c r="J34" s="28">
        <v>3990</v>
      </c>
      <c r="K34" s="32">
        <v>13</v>
      </c>
      <c r="L34" s="27">
        <v>13</v>
      </c>
      <c r="M34" s="28">
        <v>4775</v>
      </c>
      <c r="N34" s="32">
        <v>12</v>
      </c>
      <c r="O34" s="185"/>
      <c r="P34" s="187"/>
      <c r="Q34" s="205"/>
      <c r="T34" s="199"/>
      <c r="U34" s="201"/>
      <c r="V34" s="203"/>
      <c r="Y34" s="12">
        <f>O61</f>
        <v>112</v>
      </c>
      <c r="Z34" s="13">
        <f>P61</f>
        <v>-4</v>
      </c>
      <c r="AA34" s="8">
        <f t="shared" si="0"/>
        <v>26</v>
      </c>
      <c r="AB34" s="8">
        <f t="shared" si="1"/>
        <v>26</v>
      </c>
      <c r="AC34" s="8">
        <f t="shared" si="2"/>
        <v>26.000260000000001</v>
      </c>
      <c r="AD34" s="24">
        <f t="shared" si="3"/>
        <v>26</v>
      </c>
      <c r="AE34" s="17">
        <f>D62</f>
        <v>-1</v>
      </c>
      <c r="AF34" s="18">
        <f t="shared" si="4"/>
        <v>26</v>
      </c>
      <c r="AG34" s="8">
        <f t="shared" si="5"/>
        <v>5</v>
      </c>
      <c r="AH34" s="22">
        <f t="shared" si="6"/>
        <v>28</v>
      </c>
      <c r="AI34" s="17">
        <f>G62</f>
        <v>-1</v>
      </c>
      <c r="AJ34">
        <f t="shared" si="7"/>
        <v>26</v>
      </c>
      <c r="AK34" s="8">
        <f t="shared" si="8"/>
        <v>5</v>
      </c>
      <c r="AL34" s="22">
        <f t="shared" si="9"/>
        <v>28</v>
      </c>
      <c r="AM34" s="17">
        <f>J62</f>
        <v>-1</v>
      </c>
      <c r="AN34" s="18">
        <f t="shared" si="10"/>
        <v>26</v>
      </c>
      <c r="AO34" s="8">
        <f t="shared" si="11"/>
        <v>5</v>
      </c>
      <c r="AP34" s="22">
        <f t="shared" si="12"/>
        <v>28</v>
      </c>
      <c r="AQ34" s="17">
        <f>M62</f>
        <v>-1</v>
      </c>
      <c r="AR34" s="18">
        <f t="shared" si="13"/>
        <v>26</v>
      </c>
      <c r="AS34" s="8">
        <f t="shared" si="14"/>
        <v>5</v>
      </c>
      <c r="AT34" s="22">
        <f t="shared" si="15"/>
        <v>28</v>
      </c>
      <c r="AU34" s="11">
        <f>T61</f>
        <v>336</v>
      </c>
      <c r="AV34" s="11">
        <f>U61</f>
        <v>-12</v>
      </c>
      <c r="AW34">
        <f t="shared" si="16"/>
        <v>26</v>
      </c>
      <c r="AX34">
        <f t="shared" si="17"/>
        <v>26</v>
      </c>
      <c r="AY34">
        <f t="shared" si="18"/>
        <v>26.000260000000001</v>
      </c>
      <c r="AZ34">
        <f t="shared" si="19"/>
        <v>26</v>
      </c>
    </row>
    <row r="35" spans="1:52" ht="15.95" customHeight="1" thickBot="1" x14ac:dyDescent="0.25">
      <c r="A35" s="172">
        <v>16</v>
      </c>
      <c r="B35" s="160" t="str">
        <f>'Zoznam tímov a pretekárov'!A33</f>
        <v xml:space="preserve">Galanta -Sensas </v>
      </c>
      <c r="C35" s="158" t="s">
        <v>196</v>
      </c>
      <c r="D35" s="159"/>
      <c r="E35" s="78"/>
      <c r="F35" s="158" t="s">
        <v>303</v>
      </c>
      <c r="G35" s="159"/>
      <c r="H35" s="32"/>
      <c r="I35" s="158" t="s">
        <v>195</v>
      </c>
      <c r="J35" s="159"/>
      <c r="K35" s="78"/>
      <c r="L35" s="158" t="s">
        <v>235</v>
      </c>
      <c r="M35" s="159"/>
      <c r="N35" s="78"/>
      <c r="O35" s="184">
        <f t="shared" si="25"/>
        <v>33</v>
      </c>
      <c r="P35" s="186">
        <f t="shared" si="26"/>
        <v>38060</v>
      </c>
      <c r="Q35" s="204">
        <f>AD21</f>
        <v>18</v>
      </c>
      <c r="T35" s="198">
        <f>O35+'30 družstiev Preteky č. 1'!O35 + '30 Preteky č.2'!O35</f>
        <v>114</v>
      </c>
      <c r="U35" s="200">
        <f>P35+'30 družstiev Preteky č. 1'!P35+'30 Preteky č.2'!P35</f>
        <v>81775</v>
      </c>
      <c r="V35" s="202">
        <f>AZ21</f>
        <v>22</v>
      </c>
      <c r="Y35" s="12">
        <f>O63</f>
        <v>112</v>
      </c>
      <c r="Z35" s="13">
        <f>P63</f>
        <v>-4</v>
      </c>
      <c r="AA35" s="8">
        <f t="shared" si="0"/>
        <v>26</v>
      </c>
      <c r="AB35" s="8">
        <f t="shared" si="1"/>
        <v>26</v>
      </c>
      <c r="AC35" s="8">
        <f t="shared" si="2"/>
        <v>26.000260000000001</v>
      </c>
      <c r="AD35" s="24">
        <f t="shared" si="3"/>
        <v>26</v>
      </c>
      <c r="AE35" s="17">
        <f>D64</f>
        <v>-1</v>
      </c>
      <c r="AF35" s="18">
        <f t="shared" si="4"/>
        <v>26</v>
      </c>
      <c r="AG35" s="8">
        <f t="shared" si="5"/>
        <v>5</v>
      </c>
      <c r="AH35" s="22">
        <f t="shared" si="6"/>
        <v>28</v>
      </c>
      <c r="AI35" s="17">
        <f>G64</f>
        <v>-1</v>
      </c>
      <c r="AJ35">
        <f t="shared" si="7"/>
        <v>26</v>
      </c>
      <c r="AK35" s="8">
        <f t="shared" si="8"/>
        <v>5</v>
      </c>
      <c r="AL35" s="22">
        <f t="shared" si="9"/>
        <v>28</v>
      </c>
      <c r="AM35" s="17">
        <f>J64</f>
        <v>-1</v>
      </c>
      <c r="AN35" s="18">
        <f t="shared" si="10"/>
        <v>26</v>
      </c>
      <c r="AO35" s="8">
        <f t="shared" si="11"/>
        <v>5</v>
      </c>
      <c r="AP35" s="22">
        <f t="shared" si="12"/>
        <v>28</v>
      </c>
      <c r="AQ35" s="17">
        <f>M64</f>
        <v>-1</v>
      </c>
      <c r="AR35" s="18">
        <f>IF(M34="d",MAX($A$5:$A$64) +1,RANK(AQ35,$AQ$6:$AQ$35,0))</f>
        <v>26</v>
      </c>
      <c r="AS35" s="8">
        <f>COUNTIF($AR$6:$AR$35,AR35)</f>
        <v>5</v>
      </c>
      <c r="AT35" s="22">
        <f>IF(AS35 &gt; 1,IF(MOD(AS35,2) = 0,((AR35*2+AS35-1)/2),(AR35*2+AS35-1)/2),IF(AS35=1,AR35,(AR35*2+AS35-1)/2))</f>
        <v>28</v>
      </c>
      <c r="AU35" s="11">
        <f>T63</f>
        <v>336</v>
      </c>
      <c r="AV35" s="11">
        <f>U63</f>
        <v>-12</v>
      </c>
      <c r="AW35">
        <f>RANK(AU35,$AU$6:$AU$35,1)</f>
        <v>26</v>
      </c>
      <c r="AX35">
        <f t="shared" si="17"/>
        <v>26</v>
      </c>
      <c r="AY35">
        <f t="shared" si="18"/>
        <v>26.000260000000001</v>
      </c>
      <c r="AZ35">
        <f t="shared" si="19"/>
        <v>26</v>
      </c>
    </row>
    <row r="36" spans="1:52" ht="15.95" customHeight="1" thickBot="1" x14ac:dyDescent="0.25">
      <c r="A36" s="173"/>
      <c r="B36" s="161"/>
      <c r="C36" s="27">
        <v>7</v>
      </c>
      <c r="D36" s="28">
        <v>2260</v>
      </c>
      <c r="E36" s="32">
        <v>13</v>
      </c>
      <c r="F36" s="27">
        <v>13</v>
      </c>
      <c r="G36" s="28">
        <v>13300</v>
      </c>
      <c r="H36" s="32">
        <v>6</v>
      </c>
      <c r="I36" s="27">
        <v>8</v>
      </c>
      <c r="J36" s="28">
        <v>5640</v>
      </c>
      <c r="K36" s="32">
        <v>11</v>
      </c>
      <c r="L36" s="27">
        <v>25</v>
      </c>
      <c r="M36" s="28">
        <v>16860</v>
      </c>
      <c r="N36" s="32">
        <v>3</v>
      </c>
      <c r="O36" s="185"/>
      <c r="P36" s="187"/>
      <c r="Q36" s="205"/>
      <c r="T36" s="199"/>
      <c r="U36" s="201"/>
      <c r="V36" s="203"/>
      <c r="AF36" s="10"/>
    </row>
    <row r="37" spans="1:52" ht="15.95" customHeight="1" x14ac:dyDescent="0.25">
      <c r="A37" s="172">
        <v>17</v>
      </c>
      <c r="B37" s="160" t="str">
        <f>'Zoznam tímov a pretekárov'!A35</f>
        <v>Šurany Colmic</v>
      </c>
      <c r="C37" s="158" t="s">
        <v>247</v>
      </c>
      <c r="D37" s="159"/>
      <c r="E37" s="78"/>
      <c r="F37" s="158" t="s">
        <v>248</v>
      </c>
      <c r="G37" s="159"/>
      <c r="H37" s="78"/>
      <c r="I37" s="158" t="s">
        <v>246</v>
      </c>
      <c r="J37" s="159"/>
      <c r="K37" s="78"/>
      <c r="L37" s="158" t="s">
        <v>249</v>
      </c>
      <c r="M37" s="159"/>
      <c r="N37" s="78"/>
      <c r="O37" s="184">
        <f t="shared" si="25"/>
        <v>27</v>
      </c>
      <c r="P37" s="186">
        <f t="shared" si="26"/>
        <v>46410</v>
      </c>
      <c r="Q37" s="204">
        <f>AD22</f>
        <v>10</v>
      </c>
      <c r="R37" s="86"/>
      <c r="S37" s="86"/>
      <c r="T37" s="198">
        <f>O37+'30 družstiev Preteky č. 1'!O37 + '30 Preteky č.2'!O37</f>
        <v>87</v>
      </c>
      <c r="U37" s="200">
        <f>P37+'30 družstiev Preteky č. 1'!P37+'30 Preteky č.2'!P37</f>
        <v>113840</v>
      </c>
      <c r="V37" s="202">
        <f>AZ22</f>
        <v>13</v>
      </c>
    </row>
    <row r="38" spans="1:52" ht="15.75" customHeight="1" thickBot="1" x14ac:dyDescent="0.25">
      <c r="A38" s="173"/>
      <c r="B38" s="161"/>
      <c r="C38" s="27">
        <v>2</v>
      </c>
      <c r="D38" s="28">
        <v>18880</v>
      </c>
      <c r="E38" s="32">
        <v>2</v>
      </c>
      <c r="F38" s="27">
        <v>17</v>
      </c>
      <c r="G38" s="28">
        <v>10400</v>
      </c>
      <c r="H38" s="32">
        <v>7</v>
      </c>
      <c r="I38" s="27">
        <v>13</v>
      </c>
      <c r="J38" s="28">
        <v>11020</v>
      </c>
      <c r="K38" s="32">
        <v>8</v>
      </c>
      <c r="L38" s="27">
        <v>19</v>
      </c>
      <c r="M38" s="28">
        <v>6110</v>
      </c>
      <c r="N38" s="32">
        <v>10</v>
      </c>
      <c r="O38" s="185"/>
      <c r="P38" s="187"/>
      <c r="Q38" s="205"/>
      <c r="T38" s="199"/>
      <c r="U38" s="201"/>
      <c r="V38" s="203"/>
    </row>
    <row r="39" spans="1:52" ht="15" customHeight="1" x14ac:dyDescent="0.2">
      <c r="A39" s="172">
        <v>18</v>
      </c>
      <c r="B39" s="160" t="str">
        <f>'Zoznam tímov a pretekárov'!A37</f>
        <v>Komárno -Tubertini</v>
      </c>
      <c r="C39" s="158" t="s">
        <v>198</v>
      </c>
      <c r="D39" s="159"/>
      <c r="E39" s="78"/>
      <c r="F39" s="158" t="s">
        <v>200</v>
      </c>
      <c r="G39" s="159"/>
      <c r="H39" s="78"/>
      <c r="I39" s="158" t="s">
        <v>199</v>
      </c>
      <c r="J39" s="159"/>
      <c r="K39" s="78"/>
      <c r="L39" s="158" t="s">
        <v>238</v>
      </c>
      <c r="M39" s="159"/>
      <c r="N39" s="78"/>
      <c r="O39" s="184">
        <f t="shared" si="25"/>
        <v>37</v>
      </c>
      <c r="P39" s="186">
        <f t="shared" si="26"/>
        <v>37650</v>
      </c>
      <c r="Q39" s="204">
        <f>AD23</f>
        <v>20</v>
      </c>
      <c r="T39" s="198">
        <f>O39+'30 družstiev Preteky č. 1'!O39 + '30 Preteky č.2'!O39</f>
        <v>79</v>
      </c>
      <c r="U39" s="200">
        <f>P39+'30 družstiev Preteky č. 1'!P39+'30 Preteky č.2'!P39</f>
        <v>129030</v>
      </c>
      <c r="V39" s="202">
        <f>AZ23</f>
        <v>11</v>
      </c>
    </row>
    <row r="40" spans="1:52" ht="15.75" customHeight="1" thickBot="1" x14ac:dyDescent="0.25">
      <c r="A40" s="173"/>
      <c r="B40" s="161"/>
      <c r="C40" s="27">
        <v>18</v>
      </c>
      <c r="D40" s="28">
        <v>8700</v>
      </c>
      <c r="E40" s="32">
        <v>13</v>
      </c>
      <c r="F40" s="27">
        <v>18</v>
      </c>
      <c r="G40" s="28">
        <v>8730</v>
      </c>
      <c r="H40" s="32">
        <v>8</v>
      </c>
      <c r="I40" s="27">
        <v>3</v>
      </c>
      <c r="J40" s="28">
        <v>13170</v>
      </c>
      <c r="K40" s="32">
        <v>6</v>
      </c>
      <c r="L40" s="27">
        <v>9</v>
      </c>
      <c r="M40" s="28">
        <v>7050</v>
      </c>
      <c r="N40" s="32">
        <v>10</v>
      </c>
      <c r="O40" s="185"/>
      <c r="P40" s="187"/>
      <c r="Q40" s="205"/>
      <c r="T40" s="199"/>
      <c r="U40" s="201"/>
      <c r="V40" s="203"/>
    </row>
    <row r="41" spans="1:52" ht="15.75" customHeight="1" thickBot="1" x14ac:dyDescent="0.25">
      <c r="A41" s="172">
        <v>19</v>
      </c>
      <c r="B41" s="160" t="str">
        <f>'Zoznam tímov a pretekárov'!A39</f>
        <v xml:space="preserve">Považská Bystrica A  Browning </v>
      </c>
      <c r="C41" s="158" t="s">
        <v>323</v>
      </c>
      <c r="D41" s="159"/>
      <c r="E41" s="78"/>
      <c r="F41" s="158" t="s">
        <v>202</v>
      </c>
      <c r="G41" s="159"/>
      <c r="H41" s="78"/>
      <c r="I41" s="158" t="s">
        <v>239</v>
      </c>
      <c r="J41" s="159"/>
      <c r="K41" s="78"/>
      <c r="L41" s="158" t="s">
        <v>203</v>
      </c>
      <c r="M41" s="159"/>
      <c r="N41" s="78"/>
      <c r="O41" s="184">
        <f t="shared" si="25"/>
        <v>20</v>
      </c>
      <c r="P41" s="186">
        <f t="shared" si="26"/>
        <v>61255</v>
      </c>
      <c r="Q41" s="204">
        <f>AD24</f>
        <v>6</v>
      </c>
      <c r="T41" s="198">
        <f>O41+'30 družstiev Preteky č. 1'!O41 + '30 Preteky č.2'!O41</f>
        <v>57</v>
      </c>
      <c r="U41" s="200">
        <f>P41+'30 družstiev Preteky č. 1'!P41+'30 Preteky č.2'!P41</f>
        <v>153805</v>
      </c>
      <c r="V41" s="202">
        <f>AZ24</f>
        <v>5</v>
      </c>
      <c r="AP41" s="21" t="s">
        <v>26</v>
      </c>
      <c r="AQ41" s="9" t="str">
        <f>IF(C5 = "D","0"," ")</f>
        <v xml:space="preserve"> </v>
      </c>
    </row>
    <row r="42" spans="1:52" ht="15.75" customHeight="1" thickBot="1" x14ac:dyDescent="0.25">
      <c r="A42" s="173"/>
      <c r="B42" s="161"/>
      <c r="C42" s="27">
        <v>23</v>
      </c>
      <c r="D42" s="28">
        <v>25820</v>
      </c>
      <c r="E42" s="32">
        <f>IF(ISBLANK(D42),0,IF(ISBLANK(C41),0,IF(E41 = "D",MAX($A$5:$A$64) + 1,AH24)))</f>
        <v>1</v>
      </c>
      <c r="F42" s="27">
        <v>15</v>
      </c>
      <c r="G42" s="28">
        <v>13130</v>
      </c>
      <c r="H42" s="32">
        <v>5</v>
      </c>
      <c r="I42" s="27">
        <v>10</v>
      </c>
      <c r="J42" s="28">
        <v>12800</v>
      </c>
      <c r="K42" s="32">
        <v>7</v>
      </c>
      <c r="L42" s="27">
        <v>5</v>
      </c>
      <c r="M42" s="28">
        <v>9505</v>
      </c>
      <c r="N42" s="32">
        <v>7</v>
      </c>
      <c r="O42" s="185"/>
      <c r="P42" s="187"/>
      <c r="Q42" s="205"/>
      <c r="T42" s="199"/>
      <c r="U42" s="201"/>
      <c r="V42" s="203"/>
      <c r="AP42" s="21" t="s">
        <v>27</v>
      </c>
    </row>
    <row r="43" spans="1:52" ht="15" customHeight="1" x14ac:dyDescent="0.2">
      <c r="A43" s="172">
        <v>20</v>
      </c>
      <c r="B43" s="160" t="str">
        <f>'Zoznam tímov a pretekárov'!A41</f>
        <v>Bratislava V. - Abramis A</v>
      </c>
      <c r="C43" s="158" t="s">
        <v>204</v>
      </c>
      <c r="D43" s="159"/>
      <c r="E43" s="78"/>
      <c r="F43" s="158" t="s">
        <v>206</v>
      </c>
      <c r="G43" s="159"/>
      <c r="H43" s="78"/>
      <c r="I43" s="158" t="s">
        <v>207</v>
      </c>
      <c r="J43" s="159"/>
      <c r="K43" s="78"/>
      <c r="L43" s="158" t="s">
        <v>205</v>
      </c>
      <c r="M43" s="159"/>
      <c r="N43" s="78"/>
      <c r="O43" s="184">
        <f t="shared" si="25"/>
        <v>26</v>
      </c>
      <c r="P43" s="186">
        <f t="shared" si="26"/>
        <v>47160</v>
      </c>
      <c r="Q43" s="204">
        <f>AD25</f>
        <v>9</v>
      </c>
      <c r="T43" s="198">
        <f>O43+'30 družstiev Preteky č. 1'!O43 + '30 Preteky č.2'!O43</f>
        <v>97</v>
      </c>
      <c r="U43" s="200">
        <f>P43+'30 družstiev Preteky č. 1'!P43+'30 Preteky č.2'!P43</f>
        <v>106830</v>
      </c>
      <c r="V43" s="202">
        <f>AZ25</f>
        <v>17</v>
      </c>
    </row>
    <row r="44" spans="1:52" ht="15.75" customHeight="1" thickBot="1" x14ac:dyDescent="0.25">
      <c r="A44" s="173"/>
      <c r="B44" s="161"/>
      <c r="C44" s="27">
        <v>21</v>
      </c>
      <c r="D44" s="28">
        <v>12800</v>
      </c>
      <c r="E44" s="32">
        <v>7</v>
      </c>
      <c r="F44" s="27">
        <v>1</v>
      </c>
      <c r="G44" s="28">
        <v>16990</v>
      </c>
      <c r="H44" s="32">
        <v>4</v>
      </c>
      <c r="I44" s="27">
        <v>9</v>
      </c>
      <c r="J44" s="28">
        <v>7290</v>
      </c>
      <c r="K44" s="32">
        <v>9</v>
      </c>
      <c r="L44" s="27">
        <v>20</v>
      </c>
      <c r="M44" s="28">
        <v>10080</v>
      </c>
      <c r="N44" s="32">
        <v>6</v>
      </c>
      <c r="O44" s="185"/>
      <c r="P44" s="187"/>
      <c r="Q44" s="205"/>
      <c r="T44" s="199"/>
      <c r="U44" s="201"/>
      <c r="V44" s="203"/>
    </row>
    <row r="45" spans="1:52" ht="15" customHeight="1" x14ac:dyDescent="0.2">
      <c r="A45" s="172">
        <v>21</v>
      </c>
      <c r="B45" s="160" t="str">
        <f>'Zoznam tímov a pretekárov'!A43</f>
        <v>Bratislava V. - Abramis B</v>
      </c>
      <c r="C45" s="158" t="s">
        <v>209</v>
      </c>
      <c r="D45" s="159"/>
      <c r="E45" s="78"/>
      <c r="F45" s="158" t="s">
        <v>208</v>
      </c>
      <c r="G45" s="159"/>
      <c r="H45" s="78"/>
      <c r="I45" s="158" t="s">
        <v>324</v>
      </c>
      <c r="J45" s="159"/>
      <c r="K45" s="78"/>
      <c r="L45" s="158" t="s">
        <v>240</v>
      </c>
      <c r="M45" s="159"/>
      <c r="N45" s="78"/>
      <c r="O45" s="184">
        <f t="shared" si="25"/>
        <v>24</v>
      </c>
      <c r="P45" s="186">
        <f t="shared" si="26"/>
        <v>47990</v>
      </c>
      <c r="Q45" s="204">
        <f>AD26</f>
        <v>8</v>
      </c>
      <c r="T45" s="198">
        <f>O45+'30 družstiev Preteky č. 1'!O45 + '30 Preteky č.2'!O45</f>
        <v>67</v>
      </c>
      <c r="U45" s="200">
        <f>P45+'30 družstiev Preteky č. 1'!P45+'30 Preteky č.2'!P45</f>
        <v>144285</v>
      </c>
      <c r="V45" s="202">
        <f>AZ26</f>
        <v>8</v>
      </c>
    </row>
    <row r="46" spans="1:52" ht="15.75" customHeight="1" thickBot="1" x14ac:dyDescent="0.25">
      <c r="A46" s="173"/>
      <c r="B46" s="161"/>
      <c r="C46" s="27">
        <v>25</v>
      </c>
      <c r="D46" s="28">
        <v>12560</v>
      </c>
      <c r="E46" s="32">
        <v>8</v>
      </c>
      <c r="F46" s="27">
        <v>5</v>
      </c>
      <c r="G46" s="28">
        <v>14970</v>
      </c>
      <c r="H46" s="32">
        <f>IF(ISBLANK(G46),0,IF(ISBLANK(F45),0,IF(H45 = "D",MAX($A$5:$A$64) + 1,AL26)))</f>
        <v>5</v>
      </c>
      <c r="I46" s="27">
        <v>18</v>
      </c>
      <c r="J46" s="28">
        <v>10780</v>
      </c>
      <c r="K46" s="32">
        <v>5</v>
      </c>
      <c r="L46" s="27">
        <v>11</v>
      </c>
      <c r="M46" s="28">
        <v>9680</v>
      </c>
      <c r="N46" s="32">
        <v>6</v>
      </c>
      <c r="O46" s="185"/>
      <c r="P46" s="187"/>
      <c r="Q46" s="205"/>
      <c r="T46" s="199"/>
      <c r="U46" s="201"/>
      <c r="V46" s="203"/>
    </row>
    <row r="47" spans="1:52" ht="15" customHeight="1" x14ac:dyDescent="0.2">
      <c r="A47" s="172">
        <v>22</v>
      </c>
      <c r="B47" s="160" t="str">
        <f>'Zoznam tímov a pretekárov'!A45</f>
        <v>Piešťany - Energofish</v>
      </c>
      <c r="C47" s="158" t="s">
        <v>305</v>
      </c>
      <c r="D47" s="159"/>
      <c r="E47" s="78"/>
      <c r="F47" s="158" t="s">
        <v>176</v>
      </c>
      <c r="G47" s="159"/>
      <c r="H47" s="78"/>
      <c r="I47" s="158" t="s">
        <v>212</v>
      </c>
      <c r="J47" s="159"/>
      <c r="K47" s="78"/>
      <c r="L47" s="158" t="s">
        <v>306</v>
      </c>
      <c r="M47" s="159"/>
      <c r="N47" s="78"/>
      <c r="O47" s="184">
        <f t="shared" si="25"/>
        <v>28</v>
      </c>
      <c r="P47" s="186">
        <f t="shared" si="26"/>
        <v>40720</v>
      </c>
      <c r="Q47" s="204">
        <f>AD27</f>
        <v>13</v>
      </c>
      <c r="T47" s="198">
        <f>O47+'30 družstiev Preteky č. 1'!O47 + '30 Preteky č.2'!O47</f>
        <v>111</v>
      </c>
      <c r="U47" s="200">
        <f>P47+'30 družstiev Preteky č. 1'!P47+'30 Preteky č.2'!P47</f>
        <v>91820</v>
      </c>
      <c r="V47" s="202">
        <f>AZ27</f>
        <v>21</v>
      </c>
    </row>
    <row r="48" spans="1:52" ht="15.75" customHeight="1" thickBot="1" x14ac:dyDescent="0.25">
      <c r="A48" s="173"/>
      <c r="B48" s="161"/>
      <c r="C48" s="27">
        <v>1</v>
      </c>
      <c r="D48" s="28">
        <v>12340</v>
      </c>
      <c r="E48" s="32">
        <v>5</v>
      </c>
      <c r="F48" s="27">
        <v>11</v>
      </c>
      <c r="G48" s="28">
        <v>8180</v>
      </c>
      <c r="H48" s="32">
        <v>10</v>
      </c>
      <c r="I48" s="27">
        <v>19</v>
      </c>
      <c r="J48" s="28">
        <v>14300</v>
      </c>
      <c r="K48" s="32">
        <v>2</v>
      </c>
      <c r="L48" s="27">
        <v>3</v>
      </c>
      <c r="M48" s="28">
        <v>5900</v>
      </c>
      <c r="N48" s="32">
        <v>11</v>
      </c>
      <c r="O48" s="185"/>
      <c r="P48" s="187"/>
      <c r="Q48" s="205"/>
      <c r="T48" s="199"/>
      <c r="U48" s="201"/>
      <c r="V48" s="203"/>
    </row>
    <row r="49" spans="1:22" ht="15" customHeight="1" x14ac:dyDescent="0.2">
      <c r="A49" s="172">
        <v>23</v>
      </c>
      <c r="B49" s="160" t="str">
        <f>'Zoznam tímov a pretekárov'!A47</f>
        <v>Dunajská Streda  Szenzal</v>
      </c>
      <c r="C49" s="158" t="s">
        <v>216</v>
      </c>
      <c r="D49" s="159"/>
      <c r="E49" s="78"/>
      <c r="F49" s="158" t="s">
        <v>217</v>
      </c>
      <c r="G49" s="159"/>
      <c r="H49" s="78"/>
      <c r="I49" s="158" t="s">
        <v>242</v>
      </c>
      <c r="J49" s="159"/>
      <c r="K49" s="78"/>
      <c r="L49" s="158" t="s">
        <v>307</v>
      </c>
      <c r="M49" s="159"/>
      <c r="N49" s="78"/>
      <c r="O49" s="184">
        <f t="shared" si="25"/>
        <v>27</v>
      </c>
      <c r="P49" s="186">
        <f t="shared" si="26"/>
        <v>39730</v>
      </c>
      <c r="Q49" s="204">
        <f>AD28</f>
        <v>11</v>
      </c>
      <c r="T49" s="198">
        <f>O49+'30 družstiev Preteky č. 1'!O49 + '30 Preteky č.2'!O49</f>
        <v>93</v>
      </c>
      <c r="U49" s="200">
        <f>P49+'30 družstiev Preteky č. 1'!P49+'30 Preteky č.2'!P49</f>
        <v>105895</v>
      </c>
      <c r="V49" s="202">
        <f>AZ28</f>
        <v>16</v>
      </c>
    </row>
    <row r="50" spans="1:22" ht="15.75" customHeight="1" thickBot="1" x14ac:dyDescent="0.25">
      <c r="A50" s="173"/>
      <c r="B50" s="161"/>
      <c r="C50" s="27">
        <v>10</v>
      </c>
      <c r="D50" s="28">
        <v>9900</v>
      </c>
      <c r="E50" s="32">
        <v>8</v>
      </c>
      <c r="F50" s="27">
        <v>3</v>
      </c>
      <c r="G50" s="28">
        <v>8200</v>
      </c>
      <c r="H50" s="32">
        <v>9</v>
      </c>
      <c r="I50" s="27">
        <v>15</v>
      </c>
      <c r="J50" s="28">
        <v>10060</v>
      </c>
      <c r="K50" s="32">
        <v>7</v>
      </c>
      <c r="L50" s="27">
        <v>8</v>
      </c>
      <c r="M50" s="28">
        <v>11570</v>
      </c>
      <c r="N50" s="32">
        <v>3</v>
      </c>
      <c r="O50" s="185"/>
      <c r="P50" s="187"/>
      <c r="Q50" s="205"/>
      <c r="T50" s="199"/>
      <c r="U50" s="201"/>
      <c r="V50" s="203"/>
    </row>
    <row r="51" spans="1:22" ht="15" customHeight="1" x14ac:dyDescent="0.2">
      <c r="A51" s="172">
        <v>24</v>
      </c>
      <c r="B51" s="195" t="str">
        <f>'Zoznam tímov a pretekárov'!A49</f>
        <v>Dunajská Lužná MVDE</v>
      </c>
      <c r="C51" s="158" t="s">
        <v>221</v>
      </c>
      <c r="D51" s="159"/>
      <c r="E51" s="78"/>
      <c r="F51" s="158" t="s">
        <v>218</v>
      </c>
      <c r="G51" s="159"/>
      <c r="H51" s="78"/>
      <c r="I51" s="158" t="s">
        <v>244</v>
      </c>
      <c r="J51" s="159"/>
      <c r="K51" s="78"/>
      <c r="L51" s="158" t="s">
        <v>220</v>
      </c>
      <c r="M51" s="159"/>
      <c r="N51" s="78"/>
      <c r="O51" s="184">
        <f t="shared" si="25"/>
        <v>15</v>
      </c>
      <c r="P51" s="186">
        <f t="shared" si="26"/>
        <v>57600</v>
      </c>
      <c r="Q51" s="204">
        <f>AD29</f>
        <v>3</v>
      </c>
      <c r="T51" s="198">
        <f>O51+'30 družstiev Preteky č. 1'!O51 + '30 Preteky č.2'!O51</f>
        <v>44</v>
      </c>
      <c r="U51" s="200">
        <f>P51+'30 družstiev Preteky č. 1'!P51+'30 Preteky č.2'!P51</f>
        <v>168340</v>
      </c>
      <c r="V51" s="202">
        <f>AZ29</f>
        <v>3</v>
      </c>
    </row>
    <row r="52" spans="1:22" ht="15.75" customHeight="1" thickBot="1" x14ac:dyDescent="0.25">
      <c r="A52" s="173"/>
      <c r="B52" s="196"/>
      <c r="C52" s="27">
        <v>24</v>
      </c>
      <c r="D52" s="28">
        <v>16900</v>
      </c>
      <c r="E52" s="32">
        <v>2</v>
      </c>
      <c r="F52" s="27">
        <v>14</v>
      </c>
      <c r="G52" s="28">
        <v>14220</v>
      </c>
      <c r="H52" s="32">
        <v>2</v>
      </c>
      <c r="I52" s="27">
        <v>2</v>
      </c>
      <c r="J52" s="28">
        <v>18560</v>
      </c>
      <c r="K52" s="32">
        <v>2</v>
      </c>
      <c r="L52" s="27">
        <v>2</v>
      </c>
      <c r="M52" s="28">
        <v>7920</v>
      </c>
      <c r="N52" s="32">
        <v>9</v>
      </c>
      <c r="O52" s="185"/>
      <c r="P52" s="187"/>
      <c r="Q52" s="205"/>
      <c r="T52" s="199"/>
      <c r="U52" s="201"/>
      <c r="V52" s="203"/>
    </row>
    <row r="53" spans="1:22" ht="15" customHeight="1" x14ac:dyDescent="0.2">
      <c r="A53" s="172">
        <v>25</v>
      </c>
      <c r="B53" s="195" t="str">
        <f>'Zoznam tímov a pretekárov'!A51</f>
        <v>Štúrovo B.</v>
      </c>
      <c r="C53" s="164" t="s">
        <v>259</v>
      </c>
      <c r="D53" s="197"/>
      <c r="E53" s="78"/>
      <c r="F53" s="158" t="s">
        <v>260</v>
      </c>
      <c r="G53" s="159"/>
      <c r="H53" s="78"/>
      <c r="I53" s="158" t="s">
        <v>257</v>
      </c>
      <c r="J53" s="159"/>
      <c r="K53" s="78"/>
      <c r="L53" s="158" t="s">
        <v>258</v>
      </c>
      <c r="M53" s="159"/>
      <c r="N53" s="78"/>
      <c r="O53" s="184">
        <f t="shared" si="25"/>
        <v>31</v>
      </c>
      <c r="P53" s="186">
        <f t="shared" si="26"/>
        <v>35105</v>
      </c>
      <c r="Q53" s="204">
        <f>AD30</f>
        <v>16</v>
      </c>
      <c r="T53" s="198">
        <f>O53+'30 družstiev Preteky č. 1'!O53 + '30 Preteky č.2'!O53</f>
        <v>87</v>
      </c>
      <c r="U53" s="200">
        <f>P53+'30 družstiev Preteky č. 1'!P53+'30 Preteky č.2'!P53</f>
        <v>110805</v>
      </c>
      <c r="V53" s="202">
        <f>AZ30</f>
        <v>14</v>
      </c>
    </row>
    <row r="54" spans="1:22" ht="15.75" customHeight="1" thickBot="1" x14ac:dyDescent="0.25">
      <c r="A54" s="173"/>
      <c r="B54" s="196"/>
      <c r="C54" s="27">
        <v>4</v>
      </c>
      <c r="D54" s="28">
        <v>6400</v>
      </c>
      <c r="E54" s="32">
        <v>9</v>
      </c>
      <c r="F54" s="27">
        <v>6</v>
      </c>
      <c r="G54" s="28">
        <v>8070</v>
      </c>
      <c r="H54" s="32">
        <v>11</v>
      </c>
      <c r="I54" s="27">
        <v>17</v>
      </c>
      <c r="J54" s="28">
        <v>10530</v>
      </c>
      <c r="K54" s="32">
        <v>6</v>
      </c>
      <c r="L54" s="27">
        <v>6</v>
      </c>
      <c r="M54" s="28">
        <v>10105</v>
      </c>
      <c r="N54" s="32">
        <v>5</v>
      </c>
      <c r="O54" s="185"/>
      <c r="P54" s="187"/>
      <c r="Q54" s="205"/>
      <c r="T54" s="199"/>
      <c r="U54" s="201"/>
      <c r="V54" s="203"/>
    </row>
    <row r="55" spans="1:22" ht="15" hidden="1" customHeight="1" x14ac:dyDescent="0.2">
      <c r="A55" s="172">
        <v>26</v>
      </c>
      <c r="B55" s="195"/>
      <c r="C55" s="158" t="s">
        <v>280</v>
      </c>
      <c r="D55" s="159"/>
      <c r="E55" s="78"/>
      <c r="F55" s="158" t="s">
        <v>281</v>
      </c>
      <c r="G55" s="159"/>
      <c r="H55" s="78"/>
      <c r="I55" s="158" t="s">
        <v>43</v>
      </c>
      <c r="J55" s="159"/>
      <c r="K55" s="78"/>
      <c r="L55" s="158" t="s">
        <v>41</v>
      </c>
      <c r="M55" s="159"/>
      <c r="N55" s="78"/>
      <c r="O55" s="184">
        <f t="shared" si="25"/>
        <v>112</v>
      </c>
      <c r="P55" s="186">
        <f t="shared" si="26"/>
        <v>-4</v>
      </c>
      <c r="Q55" s="204">
        <f>AD31</f>
        <v>26</v>
      </c>
      <c r="T55" s="198">
        <f>O55+'30 družstiev Preteky č. 1'!O55 + '30 Preteky č.2'!O55</f>
        <v>336</v>
      </c>
      <c r="U55" s="200">
        <f>P55+'30 družstiev Preteky č. 1'!P55+'30 Preteky č.2'!P55</f>
        <v>-12</v>
      </c>
      <c r="V55" s="202">
        <f>AZ31</f>
        <v>26</v>
      </c>
    </row>
    <row r="56" spans="1:22" ht="15.75" hidden="1" customHeight="1" thickBot="1" x14ac:dyDescent="0.25">
      <c r="A56" s="173"/>
      <c r="B56" s="196"/>
      <c r="C56" s="27">
        <v>26</v>
      </c>
      <c r="D56" s="28">
        <v>-1</v>
      </c>
      <c r="E56" s="32">
        <f>IF(ISBLANK(D56),0,IF(ISBLANK(C55),0,IF(E55 = "D",MAX($A$5:$A$64) + 1,AH31)))</f>
        <v>28</v>
      </c>
      <c r="F56" s="27">
        <v>26</v>
      </c>
      <c r="G56" s="28">
        <v>-1</v>
      </c>
      <c r="H56" s="32">
        <f>IF(ISBLANK(G56),0,IF(ISBLANK(F55),0,IF(H55 = "D",MAX($A$5:$A$64) + 1,AL31)))</f>
        <v>28</v>
      </c>
      <c r="I56" s="27">
        <v>26</v>
      </c>
      <c r="J56" s="28">
        <v>-1</v>
      </c>
      <c r="K56" s="32">
        <f>IF(ISBLANK(J56),0,IF(ISBLANK(I55),0,IF(K55 = "D",MAX($A$5:$A$64) + 1,AP31)))</f>
        <v>28</v>
      </c>
      <c r="L56" s="27">
        <v>26</v>
      </c>
      <c r="M56" s="28">
        <v>-1</v>
      </c>
      <c r="N56" s="32">
        <f>IF(ISBLANK(M56),0,IF(ISBLANK(L55),0,IF(N55 = "D",MAX($A$5:$A$64) + 1,AT31)))</f>
        <v>28</v>
      </c>
      <c r="O56" s="185"/>
      <c r="P56" s="187"/>
      <c r="Q56" s="205"/>
      <c r="T56" s="199"/>
      <c r="U56" s="201"/>
      <c r="V56" s="203"/>
    </row>
    <row r="57" spans="1:22" ht="15" hidden="1" customHeight="1" x14ac:dyDescent="0.2">
      <c r="A57" s="172">
        <v>27</v>
      </c>
      <c r="B57" s="195"/>
      <c r="C57" s="158" t="s">
        <v>282</v>
      </c>
      <c r="D57" s="159"/>
      <c r="E57" s="78"/>
      <c r="F57" s="158" t="s">
        <v>283</v>
      </c>
      <c r="G57" s="159"/>
      <c r="H57" s="78"/>
      <c r="I57" s="158" t="s">
        <v>284</v>
      </c>
      <c r="J57" s="159"/>
      <c r="K57" s="78"/>
      <c r="L57" s="158" t="s">
        <v>285</v>
      </c>
      <c r="M57" s="159"/>
      <c r="N57" s="78"/>
      <c r="O57" s="184">
        <f t="shared" si="25"/>
        <v>112</v>
      </c>
      <c r="P57" s="186">
        <f t="shared" si="26"/>
        <v>-4</v>
      </c>
      <c r="Q57" s="204">
        <f>AD32</f>
        <v>26</v>
      </c>
      <c r="T57" s="198">
        <f>O57+'30 družstiev Preteky č. 1'!O57 + '30 Preteky č.2'!O57</f>
        <v>336</v>
      </c>
      <c r="U57" s="200">
        <f>P57+'30 družstiev Preteky č. 1'!P57+'30 Preteky č.2'!P57</f>
        <v>-12</v>
      </c>
      <c r="V57" s="202">
        <f>AZ32</f>
        <v>26</v>
      </c>
    </row>
    <row r="58" spans="1:22" ht="15.75" hidden="1" customHeight="1" thickBot="1" x14ac:dyDescent="0.25">
      <c r="A58" s="173"/>
      <c r="B58" s="196"/>
      <c r="C58" s="27">
        <v>27</v>
      </c>
      <c r="D58" s="28">
        <v>-1</v>
      </c>
      <c r="E58" s="32">
        <f>IF(ISBLANK(D58),0,IF(ISBLANK(C57),0,IF(E57 = "D",MAX($A$5:$A$64) + 1,AH32)))</f>
        <v>28</v>
      </c>
      <c r="F58" s="27">
        <v>27</v>
      </c>
      <c r="G58" s="28">
        <v>-1</v>
      </c>
      <c r="H58" s="32">
        <f>IF(ISBLANK(G58),0,IF(ISBLANK(F57),0,IF(H57 = "D",MAX($A$5:$A$64) + 1,AL32)))</f>
        <v>28</v>
      </c>
      <c r="I58" s="27">
        <v>27</v>
      </c>
      <c r="J58" s="28">
        <v>-1</v>
      </c>
      <c r="K58" s="32">
        <f>IF(ISBLANK(J58),0,IF(ISBLANK(I57),0,IF(K57 = "D",MAX($A$5:$A$64) + 1,AP32)))</f>
        <v>28</v>
      </c>
      <c r="L58" s="27">
        <v>27</v>
      </c>
      <c r="M58" s="28">
        <v>-1</v>
      </c>
      <c r="N58" s="32">
        <f>IF(ISBLANK(M58),0,IF(ISBLANK(L57),0,IF(N57 = "D",MAX($A$5:$A$64) + 1,AT32)))</f>
        <v>28</v>
      </c>
      <c r="O58" s="185"/>
      <c r="P58" s="187"/>
      <c r="Q58" s="205"/>
      <c r="T58" s="199"/>
      <c r="U58" s="201"/>
      <c r="V58" s="203"/>
    </row>
    <row r="59" spans="1:22" ht="15" hidden="1" customHeight="1" x14ac:dyDescent="0.2">
      <c r="A59" s="172">
        <v>28</v>
      </c>
      <c r="B59" s="195"/>
      <c r="C59" s="158" t="s">
        <v>277</v>
      </c>
      <c r="D59" s="159"/>
      <c r="E59" s="78"/>
      <c r="F59" s="158" t="s">
        <v>286</v>
      </c>
      <c r="G59" s="159"/>
      <c r="H59" s="78"/>
      <c r="I59" s="158" t="s">
        <v>287</v>
      </c>
      <c r="J59" s="159"/>
      <c r="K59" s="78"/>
      <c r="L59" s="158" t="s">
        <v>288</v>
      </c>
      <c r="M59" s="159"/>
      <c r="N59" s="78"/>
      <c r="O59" s="184">
        <f t="shared" si="25"/>
        <v>112</v>
      </c>
      <c r="P59" s="186">
        <f t="shared" si="26"/>
        <v>-4</v>
      </c>
      <c r="Q59" s="204">
        <f>AD33</f>
        <v>26</v>
      </c>
      <c r="T59" s="198">
        <f>O59+'30 družstiev Preteky č. 1'!O59 + '30 Preteky č.2'!O59</f>
        <v>336</v>
      </c>
      <c r="U59" s="200">
        <f>P59+'30 družstiev Preteky č. 1'!P59+'30 Preteky č.2'!P59</f>
        <v>-12</v>
      </c>
      <c r="V59" s="202">
        <f>AZ33</f>
        <v>26</v>
      </c>
    </row>
    <row r="60" spans="1:22" ht="15.75" hidden="1" customHeight="1" thickBot="1" x14ac:dyDescent="0.25">
      <c r="A60" s="173"/>
      <c r="B60" s="196"/>
      <c r="C60" s="27">
        <v>28</v>
      </c>
      <c r="D60" s="28">
        <v>-1</v>
      </c>
      <c r="E60" s="32">
        <f>IF(ISBLANK(D60),0,IF(ISBLANK(C59),0,IF(E59 = "D",MAX($A$5:$A$64) + 1,AH33)))</f>
        <v>28</v>
      </c>
      <c r="F60" s="27">
        <v>28</v>
      </c>
      <c r="G60" s="28">
        <v>-1</v>
      </c>
      <c r="H60" s="32">
        <f>IF(ISBLANK(G60),0,IF(ISBLANK(F59),0,IF(H59 = "D",MAX($A$5:$A$64) + 1,AL33)))</f>
        <v>28</v>
      </c>
      <c r="I60" s="27">
        <v>28</v>
      </c>
      <c r="J60" s="28">
        <v>-1</v>
      </c>
      <c r="K60" s="32">
        <f>IF(ISBLANK(J60),0,IF(ISBLANK(I59),0,IF(K59 = "D",MAX($A$5:$A$64) + 1,AP33)))</f>
        <v>28</v>
      </c>
      <c r="L60" s="27">
        <v>28</v>
      </c>
      <c r="M60" s="28">
        <v>-1</v>
      </c>
      <c r="N60" s="32">
        <f>IF(ISBLANK(M60),0,IF(ISBLANK(L59),0,IF(N59 = "D",MAX($A$5:$A$64) + 1,AT33)))</f>
        <v>28</v>
      </c>
      <c r="O60" s="185"/>
      <c r="P60" s="187"/>
      <c r="Q60" s="205"/>
      <c r="T60" s="199"/>
      <c r="U60" s="201"/>
      <c r="V60" s="203"/>
    </row>
    <row r="61" spans="1:22" ht="15" hidden="1" customHeight="1" x14ac:dyDescent="0.2">
      <c r="A61" s="172">
        <v>29</v>
      </c>
      <c r="B61" s="195"/>
      <c r="C61" s="158" t="s">
        <v>289</v>
      </c>
      <c r="D61" s="159"/>
      <c r="E61" s="78"/>
      <c r="F61" s="158" t="s">
        <v>290</v>
      </c>
      <c r="G61" s="159"/>
      <c r="H61" s="78"/>
      <c r="I61" s="158" t="s">
        <v>291</v>
      </c>
      <c r="J61" s="159"/>
      <c r="K61" s="78"/>
      <c r="L61" s="158" t="s">
        <v>292</v>
      </c>
      <c r="M61" s="159"/>
      <c r="N61" s="78"/>
      <c r="O61" s="184">
        <f t="shared" si="25"/>
        <v>112</v>
      </c>
      <c r="P61" s="186">
        <f t="shared" si="26"/>
        <v>-4</v>
      </c>
      <c r="Q61" s="204">
        <f>AD34</f>
        <v>26</v>
      </c>
      <c r="T61" s="198">
        <f>O61+'30 družstiev Preteky č. 1'!O61 + '30 Preteky č.2'!O61</f>
        <v>336</v>
      </c>
      <c r="U61" s="200">
        <f>P61+'30 družstiev Preteky č. 1'!P61+'30 Preteky č.2'!P61</f>
        <v>-12</v>
      </c>
      <c r="V61" s="202">
        <f>AZ34</f>
        <v>26</v>
      </c>
    </row>
    <row r="62" spans="1:22" ht="15.75" hidden="1" customHeight="1" thickBot="1" x14ac:dyDescent="0.25">
      <c r="A62" s="173"/>
      <c r="B62" s="196"/>
      <c r="C62" s="27">
        <v>29</v>
      </c>
      <c r="D62" s="28">
        <v>-1</v>
      </c>
      <c r="E62" s="32">
        <f>IF(ISBLANK(D62),0,IF(ISBLANK(C61),0,IF(E61 = "D",MAX($A$5:$A$64) + 1,AH34)))</f>
        <v>28</v>
      </c>
      <c r="F62" s="27">
        <v>29</v>
      </c>
      <c r="G62" s="28">
        <v>-1</v>
      </c>
      <c r="H62" s="32">
        <f>IF(ISBLANK(G62),0,IF(ISBLANK(F61),0,IF(H61 = "D",MAX($A$5:$A$64) + 1,AL34)))</f>
        <v>28</v>
      </c>
      <c r="I62" s="27">
        <v>29</v>
      </c>
      <c r="J62" s="28">
        <v>-1</v>
      </c>
      <c r="K62" s="139">
        <f>IF(ISBLANK(J62),0,IF(ISBLANK(I61),0,IF(K61 = "D",MAX($A$5:$A$64) + 1,AP34)))</f>
        <v>28</v>
      </c>
      <c r="L62" s="27">
        <v>29</v>
      </c>
      <c r="M62" s="28">
        <v>-1</v>
      </c>
      <c r="N62" s="32">
        <f>IF(ISBLANK(M62),0,IF(ISBLANK(L61),0,IF(N61 = "D",MAX($A$5:$A$64) + 1,AT34)))</f>
        <v>28</v>
      </c>
      <c r="O62" s="185"/>
      <c r="P62" s="187"/>
      <c r="Q62" s="205"/>
      <c r="T62" s="199"/>
      <c r="U62" s="201"/>
      <c r="V62" s="203"/>
    </row>
    <row r="63" spans="1:22" ht="15" hidden="1" customHeight="1" x14ac:dyDescent="0.2">
      <c r="A63" s="172">
        <v>30</v>
      </c>
      <c r="B63" s="195"/>
      <c r="C63" s="164" t="s">
        <v>293</v>
      </c>
      <c r="D63" s="197"/>
      <c r="E63" s="78"/>
      <c r="F63" s="158" t="s">
        <v>294</v>
      </c>
      <c r="G63" s="159"/>
      <c r="H63" s="78"/>
      <c r="I63" s="158" t="s">
        <v>295</v>
      </c>
      <c r="J63" s="159"/>
      <c r="K63" s="78"/>
      <c r="L63" s="158" t="s">
        <v>296</v>
      </c>
      <c r="M63" s="159"/>
      <c r="N63" s="78"/>
      <c r="O63" s="184">
        <f t="shared" si="25"/>
        <v>112</v>
      </c>
      <c r="P63" s="186">
        <f>SUM(D64+G64+J64+M64)</f>
        <v>-4</v>
      </c>
      <c r="Q63" s="204">
        <f>AD35</f>
        <v>26</v>
      </c>
      <c r="T63" s="198">
        <f>O63+'30 družstiev Preteky č. 1'!O63 + '30 Preteky č.2'!O63</f>
        <v>336</v>
      </c>
      <c r="U63" s="200">
        <f>P63+'30 družstiev Preteky č. 1'!P63+'30 Preteky č.2'!P63</f>
        <v>-12</v>
      </c>
      <c r="V63" s="202">
        <f>AZ35</f>
        <v>26</v>
      </c>
    </row>
    <row r="64" spans="1:22" ht="15.75" hidden="1" customHeight="1" thickBot="1" x14ac:dyDescent="0.25">
      <c r="A64" s="173"/>
      <c r="B64" s="196"/>
      <c r="C64" s="27">
        <v>30</v>
      </c>
      <c r="D64" s="28">
        <v>-1</v>
      </c>
      <c r="E64" s="32">
        <f>IF(ISBLANK(D64),0,IF(ISBLANK(C63),0,IF(E63 = "D",MAX($A$5:$A$64) + 1,AH35)))</f>
        <v>28</v>
      </c>
      <c r="F64" s="27">
        <v>30</v>
      </c>
      <c r="G64" s="28">
        <v>-1</v>
      </c>
      <c r="H64" s="32">
        <f>IF(ISBLANK(G64),0,IF(ISBLANK(F63),0,IF(H63 = "D",MAX($A$5:$A$64) + 1,AL35)))</f>
        <v>28</v>
      </c>
      <c r="I64" s="27">
        <v>30</v>
      </c>
      <c r="J64" s="28">
        <v>-1</v>
      </c>
      <c r="K64" s="139">
        <f>IF(ISBLANK(J64),0,IF(ISBLANK(I63),0,IF(K63 = "D",MAX($A$5:$A$64) + 1,AP35)))</f>
        <v>28</v>
      </c>
      <c r="L64" s="27">
        <v>30</v>
      </c>
      <c r="M64" s="28">
        <v>-1</v>
      </c>
      <c r="N64" s="32">
        <f>IF(ISBLANK(M64),0,IF(ISBLANK(L63),0,IF(N63 = "D",MAX($A$5:$A$64) + 1,AT35)))</f>
        <v>28</v>
      </c>
      <c r="O64" s="185"/>
      <c r="P64" s="187"/>
      <c r="Q64" s="205"/>
      <c r="T64" s="199"/>
      <c r="U64" s="201"/>
      <c r="V64" s="203"/>
    </row>
    <row r="65" spans="1:17" ht="15.75" x14ac:dyDescent="0.25">
      <c r="A65" s="226" t="s">
        <v>316</v>
      </c>
      <c r="B65" s="226"/>
      <c r="C65" s="226"/>
      <c r="D65" s="226"/>
      <c r="E65" s="226"/>
      <c r="F65" s="226"/>
      <c r="G65" s="226"/>
      <c r="H65" s="226"/>
      <c r="I65" s="226"/>
      <c r="J65" s="226"/>
      <c r="K65" s="226"/>
      <c r="L65" s="226"/>
      <c r="M65" s="226"/>
      <c r="N65" s="226"/>
      <c r="O65" s="226"/>
      <c r="P65" s="226"/>
      <c r="Q65" s="226"/>
    </row>
  </sheetData>
  <sheetProtection selectLockedCells="1"/>
  <mergeCells count="411">
    <mergeCell ref="A65:Q65"/>
    <mergeCell ref="O63:O64"/>
    <mergeCell ref="P63:P64"/>
    <mergeCell ref="Q63:Q64"/>
    <mergeCell ref="T63:T64"/>
    <mergeCell ref="U63:U64"/>
    <mergeCell ref="V63:V64"/>
    <mergeCell ref="A63:A64"/>
    <mergeCell ref="B63:B64"/>
    <mergeCell ref="C63:D63"/>
    <mergeCell ref="F63:G63"/>
    <mergeCell ref="I63:J63"/>
    <mergeCell ref="L63:M63"/>
    <mergeCell ref="O61:O62"/>
    <mergeCell ref="P61:P62"/>
    <mergeCell ref="Q61:Q62"/>
    <mergeCell ref="T61:T62"/>
    <mergeCell ref="U61:U62"/>
    <mergeCell ref="V61:V62"/>
    <mergeCell ref="A61:A62"/>
    <mergeCell ref="B61:B62"/>
    <mergeCell ref="C61:D61"/>
    <mergeCell ref="F61:G61"/>
    <mergeCell ref="I61:J61"/>
    <mergeCell ref="L61:M61"/>
    <mergeCell ref="O59:O60"/>
    <mergeCell ref="P59:P60"/>
    <mergeCell ref="Q59:Q60"/>
    <mergeCell ref="T59:T60"/>
    <mergeCell ref="U59:U60"/>
    <mergeCell ref="V59:V60"/>
    <mergeCell ref="A59:A60"/>
    <mergeCell ref="B59:B60"/>
    <mergeCell ref="C59:D59"/>
    <mergeCell ref="F59:G59"/>
    <mergeCell ref="I59:J59"/>
    <mergeCell ref="L59:M59"/>
    <mergeCell ref="O57:O58"/>
    <mergeCell ref="P57:P58"/>
    <mergeCell ref="Q57:Q58"/>
    <mergeCell ref="T57:T58"/>
    <mergeCell ref="U57:U58"/>
    <mergeCell ref="V57:V58"/>
    <mergeCell ref="A57:A58"/>
    <mergeCell ref="B57:B58"/>
    <mergeCell ref="C57:D57"/>
    <mergeCell ref="F57:G57"/>
    <mergeCell ref="I57:J57"/>
    <mergeCell ref="L57:M57"/>
    <mergeCell ref="O55:O56"/>
    <mergeCell ref="P55:P56"/>
    <mergeCell ref="Q55:Q56"/>
    <mergeCell ref="T55:T56"/>
    <mergeCell ref="U55:U56"/>
    <mergeCell ref="V55:V56"/>
    <mergeCell ref="A55:A56"/>
    <mergeCell ref="B55:B56"/>
    <mergeCell ref="C55:D55"/>
    <mergeCell ref="F55:G55"/>
    <mergeCell ref="I55:J55"/>
    <mergeCell ref="L55:M55"/>
    <mergeCell ref="O53:O54"/>
    <mergeCell ref="P53:P54"/>
    <mergeCell ref="Q53:Q54"/>
    <mergeCell ref="T53:T54"/>
    <mergeCell ref="U53:U54"/>
    <mergeCell ref="V53:V54"/>
    <mergeCell ref="A53:A54"/>
    <mergeCell ref="B53:B54"/>
    <mergeCell ref="C53:D53"/>
    <mergeCell ref="F53:G53"/>
    <mergeCell ref="I53:J53"/>
    <mergeCell ref="L53:M53"/>
    <mergeCell ref="O51:O52"/>
    <mergeCell ref="P51:P52"/>
    <mergeCell ref="Q51:Q52"/>
    <mergeCell ref="T51:T52"/>
    <mergeCell ref="U51:U52"/>
    <mergeCell ref="V51:V52"/>
    <mergeCell ref="A51:A52"/>
    <mergeCell ref="B51:B52"/>
    <mergeCell ref="C51:D51"/>
    <mergeCell ref="F51:G51"/>
    <mergeCell ref="I51:J51"/>
    <mergeCell ref="L51:M51"/>
    <mergeCell ref="O49:O50"/>
    <mergeCell ref="P49:P50"/>
    <mergeCell ref="Q49:Q50"/>
    <mergeCell ref="T49:T50"/>
    <mergeCell ref="U49:U50"/>
    <mergeCell ref="V49:V50"/>
    <mergeCell ref="A49:A50"/>
    <mergeCell ref="B49:B50"/>
    <mergeCell ref="C49:D49"/>
    <mergeCell ref="F49:G49"/>
    <mergeCell ref="I49:J49"/>
    <mergeCell ref="L49:M49"/>
    <mergeCell ref="O47:O48"/>
    <mergeCell ref="P47:P48"/>
    <mergeCell ref="Q47:Q48"/>
    <mergeCell ref="T47:T48"/>
    <mergeCell ref="U47:U48"/>
    <mergeCell ref="V47:V48"/>
    <mergeCell ref="A47:A48"/>
    <mergeCell ref="B47:B48"/>
    <mergeCell ref="C47:D47"/>
    <mergeCell ref="F47:G47"/>
    <mergeCell ref="I47:J47"/>
    <mergeCell ref="L47:M47"/>
    <mergeCell ref="O45:O46"/>
    <mergeCell ref="P45:P46"/>
    <mergeCell ref="Q45:Q46"/>
    <mergeCell ref="T45:T46"/>
    <mergeCell ref="U45:U46"/>
    <mergeCell ref="V45:V46"/>
    <mergeCell ref="A45:A46"/>
    <mergeCell ref="B45:B46"/>
    <mergeCell ref="C45:D45"/>
    <mergeCell ref="F45:G45"/>
    <mergeCell ref="I45:J45"/>
    <mergeCell ref="L45:M45"/>
    <mergeCell ref="O43:O44"/>
    <mergeCell ref="P43:P44"/>
    <mergeCell ref="Q43:Q44"/>
    <mergeCell ref="T43:T44"/>
    <mergeCell ref="U43:U44"/>
    <mergeCell ref="V43:V44"/>
    <mergeCell ref="A43:A44"/>
    <mergeCell ref="B43:B44"/>
    <mergeCell ref="C43:D43"/>
    <mergeCell ref="F43:G43"/>
    <mergeCell ref="I43:J43"/>
    <mergeCell ref="L43:M43"/>
    <mergeCell ref="O41:O42"/>
    <mergeCell ref="P41:P42"/>
    <mergeCell ref="Q41:Q42"/>
    <mergeCell ref="T41:T42"/>
    <mergeCell ref="U41:U42"/>
    <mergeCell ref="V41:V42"/>
    <mergeCell ref="A41:A42"/>
    <mergeCell ref="B41:B42"/>
    <mergeCell ref="C41:D41"/>
    <mergeCell ref="F41:G41"/>
    <mergeCell ref="I41:J41"/>
    <mergeCell ref="L41:M41"/>
    <mergeCell ref="O39:O40"/>
    <mergeCell ref="P39:P40"/>
    <mergeCell ref="Q39:Q40"/>
    <mergeCell ref="T39:T40"/>
    <mergeCell ref="U39:U40"/>
    <mergeCell ref="V39:V40"/>
    <mergeCell ref="A39:A40"/>
    <mergeCell ref="B39:B40"/>
    <mergeCell ref="C39:D39"/>
    <mergeCell ref="F39:G39"/>
    <mergeCell ref="I39:J39"/>
    <mergeCell ref="L39:M39"/>
    <mergeCell ref="O37:O38"/>
    <mergeCell ref="P37:P38"/>
    <mergeCell ref="Q37:Q38"/>
    <mergeCell ref="T37:T38"/>
    <mergeCell ref="U37:U38"/>
    <mergeCell ref="V37:V38"/>
    <mergeCell ref="A37:A38"/>
    <mergeCell ref="B37:B38"/>
    <mergeCell ref="C37:D37"/>
    <mergeCell ref="F37:G37"/>
    <mergeCell ref="I37:J37"/>
    <mergeCell ref="L37:M37"/>
    <mergeCell ref="O35:O36"/>
    <mergeCell ref="P35:P36"/>
    <mergeCell ref="Q35:Q36"/>
    <mergeCell ref="T35:T36"/>
    <mergeCell ref="U35:U36"/>
    <mergeCell ref="V35:V36"/>
    <mergeCell ref="A35:A36"/>
    <mergeCell ref="B35:B36"/>
    <mergeCell ref="C35:D35"/>
    <mergeCell ref="F35:G35"/>
    <mergeCell ref="I35:J35"/>
    <mergeCell ref="L35:M35"/>
    <mergeCell ref="O33:O34"/>
    <mergeCell ref="P33:P34"/>
    <mergeCell ref="Q33:Q34"/>
    <mergeCell ref="T33:T34"/>
    <mergeCell ref="U33:U34"/>
    <mergeCell ref="V33:V34"/>
    <mergeCell ref="A33:A34"/>
    <mergeCell ref="B33:B34"/>
    <mergeCell ref="C33:D33"/>
    <mergeCell ref="F33:G33"/>
    <mergeCell ref="I33:J33"/>
    <mergeCell ref="L33:M33"/>
    <mergeCell ref="O31:O32"/>
    <mergeCell ref="P31:P32"/>
    <mergeCell ref="Q31:Q32"/>
    <mergeCell ref="T31:T32"/>
    <mergeCell ref="U31:U32"/>
    <mergeCell ref="V31:V32"/>
    <mergeCell ref="A31:A32"/>
    <mergeCell ref="B31:B32"/>
    <mergeCell ref="C31:D31"/>
    <mergeCell ref="F31:G31"/>
    <mergeCell ref="I31:J31"/>
    <mergeCell ref="L31:M31"/>
    <mergeCell ref="O29:O30"/>
    <mergeCell ref="P29:P30"/>
    <mergeCell ref="Q29:Q30"/>
    <mergeCell ref="T29:T30"/>
    <mergeCell ref="U29:U30"/>
    <mergeCell ref="V29:V30"/>
    <mergeCell ref="A29:A30"/>
    <mergeCell ref="B29:B30"/>
    <mergeCell ref="C29:D29"/>
    <mergeCell ref="F29:G29"/>
    <mergeCell ref="I29:J29"/>
    <mergeCell ref="L29:M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H31 H33">
    <cfRule type="containsBlanks" dxfId="202" priority="167">
      <formula>LEN(TRIM(H31))=0</formula>
    </cfRule>
  </conditionalFormatting>
  <conditionalFormatting sqref="E31 E33">
    <cfRule type="containsBlanks" dxfId="201" priority="168">
      <formula>LEN(TRIM(E31))=0</formula>
    </cfRule>
  </conditionalFormatting>
  <conditionalFormatting sqref="C32:D32 L32:M32 K31 N31 F32:G32 I32:J32 C34:D34 L34:M34 K33 N33 F34:G34 I34:J34">
    <cfRule type="containsBlanks" dxfId="200" priority="169">
      <formula>LEN(TRIM(C31))=0</formula>
    </cfRule>
  </conditionalFormatting>
  <conditionalFormatting sqref="C31 C33">
    <cfRule type="containsBlanks" dxfId="199" priority="170">
      <formula>LEN(TRIM(C31))=0</formula>
    </cfRule>
  </conditionalFormatting>
  <conditionalFormatting sqref="F31 F33">
    <cfRule type="containsBlanks" dxfId="198" priority="171">
      <formula>LEN(TRIM(F31))=0</formula>
    </cfRule>
  </conditionalFormatting>
  <conditionalFormatting sqref="I31 I33">
    <cfRule type="containsBlanks" dxfId="197" priority="172">
      <formula>LEN(TRIM(I31))=0</formula>
    </cfRule>
  </conditionalFormatting>
  <conditionalFormatting sqref="L31 L33">
    <cfRule type="containsBlanks" dxfId="196" priority="173">
      <formula>LEN(TRIM(L31))=0</formula>
    </cfRule>
  </conditionalFormatting>
  <conditionalFormatting sqref="C36:D36 L36:M36 K35 N35 F36:G36 I36:J36">
    <cfRule type="containsBlanks" dxfId="195" priority="159">
      <formula>LEN(TRIM(C35))=0</formula>
    </cfRule>
  </conditionalFormatting>
  <conditionalFormatting sqref="C35">
    <cfRule type="containsBlanks" dxfId="194" priority="160">
      <formula>LEN(TRIM(C35))=0</formula>
    </cfRule>
  </conditionalFormatting>
  <conditionalFormatting sqref="F35">
    <cfRule type="containsBlanks" dxfId="193" priority="161">
      <formula>LEN(TRIM(F35))=0</formula>
    </cfRule>
  </conditionalFormatting>
  <conditionalFormatting sqref="I35">
    <cfRule type="containsBlanks" dxfId="192" priority="162">
      <formula>LEN(TRIM(I35))=0</formula>
    </cfRule>
  </conditionalFormatting>
  <conditionalFormatting sqref="L35">
    <cfRule type="containsBlanks" dxfId="191" priority="163">
      <formula>LEN(TRIM(L35))=0</formula>
    </cfRule>
  </conditionalFormatting>
  <conditionalFormatting sqref="E35">
    <cfRule type="containsBlanks" dxfId="190" priority="158">
      <formula>LEN(TRIM(E35))=0</formula>
    </cfRule>
  </conditionalFormatting>
  <conditionalFormatting sqref="E36">
    <cfRule type="containsBlanks" dxfId="189" priority="157">
      <formula>LEN(TRIM(E36))=0</formula>
    </cfRule>
  </conditionalFormatting>
  <conditionalFormatting sqref="H36">
    <cfRule type="containsBlanks" dxfId="188" priority="156">
      <formula>LEN(TRIM(H36))=0</formula>
    </cfRule>
  </conditionalFormatting>
  <conditionalFormatting sqref="K36">
    <cfRule type="containsBlanks" dxfId="187" priority="155">
      <formula>LEN(TRIM(K36))=0</formula>
    </cfRule>
  </conditionalFormatting>
  <conditionalFormatting sqref="N36">
    <cfRule type="containsBlanks" dxfId="186" priority="154">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185" priority="185">
      <formula>LEN(TRIM(C5))=0</formula>
    </cfRule>
  </conditionalFormatting>
  <conditionalFormatting sqref="F5">
    <cfRule type="containsBlanks" dxfId="184" priority="186">
      <formula>LEN(TRIM(F5))=0</formula>
    </cfRule>
  </conditionalFormatting>
  <conditionalFormatting sqref="L5">
    <cfRule type="containsBlanks" dxfId="183" priority="187">
      <formula>LEN(TRIM(L5))=0</formula>
    </cfRule>
  </conditionalFormatting>
  <conditionalFormatting sqref="I5">
    <cfRule type="containsBlanks" dxfId="182" priority="188">
      <formula>LEN(TRIM(I5))=0</formula>
    </cfRule>
  </conditionalFormatting>
  <conditionalFormatting sqref="C7">
    <cfRule type="containsBlanks" dxfId="181" priority="189">
      <formula>LEN(TRIM(C7))=0</formula>
    </cfRule>
  </conditionalFormatting>
  <conditionalFormatting sqref="F7">
    <cfRule type="containsBlanks" dxfId="180" priority="190">
      <formula>LEN(TRIM(F7))=0</formula>
    </cfRule>
  </conditionalFormatting>
  <conditionalFormatting sqref="I7">
    <cfRule type="containsBlanks" dxfId="179" priority="191">
      <formula>LEN(TRIM(I7))=0</formula>
    </cfRule>
  </conditionalFormatting>
  <conditionalFormatting sqref="L7">
    <cfRule type="containsBlanks" dxfId="178" priority="192">
      <formula>LEN(TRIM(L7))=0</formula>
    </cfRule>
  </conditionalFormatting>
  <conditionalFormatting sqref="C9">
    <cfRule type="containsBlanks" dxfId="177" priority="193">
      <formula>LEN(TRIM(C9))=0</formula>
    </cfRule>
  </conditionalFormatting>
  <conditionalFormatting sqref="F9">
    <cfRule type="containsBlanks" dxfId="176" priority="194">
      <formula>LEN(TRIM(F9))=0</formula>
    </cfRule>
  </conditionalFormatting>
  <conditionalFormatting sqref="I9">
    <cfRule type="containsBlanks" dxfId="175" priority="195">
      <formula>LEN(TRIM(I9))=0</formula>
    </cfRule>
  </conditionalFormatting>
  <conditionalFormatting sqref="L9">
    <cfRule type="containsBlanks" dxfId="174" priority="196">
      <formula>LEN(TRIM(L9))=0</formula>
    </cfRule>
  </conditionalFormatting>
  <conditionalFormatting sqref="C11">
    <cfRule type="containsBlanks" dxfId="173" priority="197">
      <formula>LEN(TRIM(C11))=0</formula>
    </cfRule>
  </conditionalFormatting>
  <conditionalFormatting sqref="F11">
    <cfRule type="containsBlanks" dxfId="172" priority="198">
      <formula>LEN(TRIM(F11))=0</formula>
    </cfRule>
  </conditionalFormatting>
  <conditionalFormatting sqref="I11">
    <cfRule type="containsBlanks" dxfId="171" priority="199">
      <formula>LEN(TRIM(I11))=0</formula>
    </cfRule>
  </conditionalFormatting>
  <conditionalFormatting sqref="L11">
    <cfRule type="containsBlanks" dxfId="170" priority="200">
      <formula>LEN(TRIM(L11))=0</formula>
    </cfRule>
  </conditionalFormatting>
  <conditionalFormatting sqref="C13">
    <cfRule type="containsBlanks" dxfId="169" priority="201">
      <formula>LEN(TRIM(C13))=0</formula>
    </cfRule>
  </conditionalFormatting>
  <conditionalFormatting sqref="F13">
    <cfRule type="containsBlanks" dxfId="168" priority="202">
      <formula>LEN(TRIM(F13))=0</formula>
    </cfRule>
  </conditionalFormatting>
  <conditionalFormatting sqref="I13">
    <cfRule type="containsBlanks" dxfId="167" priority="203">
      <formula>LEN(TRIM(I13))=0</formula>
    </cfRule>
  </conditionalFormatting>
  <conditionalFormatting sqref="L13">
    <cfRule type="containsBlanks" dxfId="166" priority="204">
      <formula>LEN(TRIM(L13))=0</formula>
    </cfRule>
  </conditionalFormatting>
  <conditionalFormatting sqref="C15">
    <cfRule type="containsBlanks" dxfId="165" priority="205">
      <formula>LEN(TRIM(C15))=0</formula>
    </cfRule>
  </conditionalFormatting>
  <conditionalFormatting sqref="F15">
    <cfRule type="containsBlanks" dxfId="164" priority="206">
      <formula>LEN(TRIM(F15))=0</formula>
    </cfRule>
  </conditionalFormatting>
  <conditionalFormatting sqref="I15">
    <cfRule type="containsBlanks" dxfId="163" priority="207">
      <formula>LEN(TRIM(I15))=0</formula>
    </cfRule>
  </conditionalFormatting>
  <conditionalFormatting sqref="L15">
    <cfRule type="containsBlanks" dxfId="162" priority="208">
      <formula>LEN(TRIM(L15))=0</formula>
    </cfRule>
  </conditionalFormatting>
  <conditionalFormatting sqref="C17">
    <cfRule type="containsBlanks" dxfId="161" priority="209">
      <formula>LEN(TRIM(C17))=0</formula>
    </cfRule>
  </conditionalFormatting>
  <conditionalFormatting sqref="F17">
    <cfRule type="containsBlanks" dxfId="160" priority="210">
      <formula>LEN(TRIM(F17))=0</formula>
    </cfRule>
  </conditionalFormatting>
  <conditionalFormatting sqref="I17">
    <cfRule type="containsBlanks" dxfId="159" priority="211">
      <formula>LEN(TRIM(I17))=0</formula>
    </cfRule>
  </conditionalFormatting>
  <conditionalFormatting sqref="L17">
    <cfRule type="containsBlanks" dxfId="158" priority="212">
      <formula>LEN(TRIM(L17))=0</formula>
    </cfRule>
  </conditionalFormatting>
  <conditionalFormatting sqref="C19">
    <cfRule type="containsBlanks" dxfId="157" priority="213">
      <formula>LEN(TRIM(C19))=0</formula>
    </cfRule>
  </conditionalFormatting>
  <conditionalFormatting sqref="F19">
    <cfRule type="containsBlanks" dxfId="156" priority="214">
      <formula>LEN(TRIM(F19))=0</formula>
    </cfRule>
  </conditionalFormatting>
  <conditionalFormatting sqref="I19">
    <cfRule type="containsBlanks" dxfId="155" priority="215">
      <formula>LEN(TRIM(I19))=0</formula>
    </cfRule>
  </conditionalFormatting>
  <conditionalFormatting sqref="L19">
    <cfRule type="containsBlanks" dxfId="154" priority="216">
      <formula>LEN(TRIM(L19))=0</formula>
    </cfRule>
  </conditionalFormatting>
  <conditionalFormatting sqref="C21">
    <cfRule type="containsBlanks" dxfId="153" priority="217">
      <formula>LEN(TRIM(C21))=0</formula>
    </cfRule>
  </conditionalFormatting>
  <conditionalFormatting sqref="F21">
    <cfRule type="containsBlanks" dxfId="152" priority="218">
      <formula>LEN(TRIM(F21))=0</formula>
    </cfRule>
  </conditionalFormatting>
  <conditionalFormatting sqref="I21">
    <cfRule type="containsBlanks" dxfId="151" priority="219">
      <formula>LEN(TRIM(I21))=0</formula>
    </cfRule>
  </conditionalFormatting>
  <conditionalFormatting sqref="L21">
    <cfRule type="containsBlanks" dxfId="150" priority="220">
      <formula>LEN(TRIM(L21))=0</formula>
    </cfRule>
  </conditionalFormatting>
  <conditionalFormatting sqref="C23">
    <cfRule type="containsBlanks" dxfId="149" priority="221">
      <formula>LEN(TRIM(C23))=0</formula>
    </cfRule>
  </conditionalFormatting>
  <conditionalFormatting sqref="F23">
    <cfRule type="containsBlanks" dxfId="148" priority="222">
      <formula>LEN(TRIM(F23))=0</formula>
    </cfRule>
  </conditionalFormatting>
  <conditionalFormatting sqref="I23">
    <cfRule type="containsBlanks" dxfId="147" priority="223">
      <formula>LEN(TRIM(I23))=0</formula>
    </cfRule>
  </conditionalFormatting>
  <conditionalFormatting sqref="L23">
    <cfRule type="containsBlanks" dxfId="146" priority="224">
      <formula>LEN(TRIM(L23))=0</formula>
    </cfRule>
  </conditionalFormatting>
  <conditionalFormatting sqref="C25">
    <cfRule type="containsBlanks" dxfId="145" priority="225">
      <formula>LEN(TRIM(C25))=0</formula>
    </cfRule>
  </conditionalFormatting>
  <conditionalFormatting sqref="F25">
    <cfRule type="containsBlanks" dxfId="144" priority="226">
      <formula>LEN(TRIM(F25))=0</formula>
    </cfRule>
  </conditionalFormatting>
  <conditionalFormatting sqref="I25">
    <cfRule type="containsBlanks" dxfId="143" priority="227">
      <formula>LEN(TRIM(I25))=0</formula>
    </cfRule>
  </conditionalFormatting>
  <conditionalFormatting sqref="L25">
    <cfRule type="containsBlanks" dxfId="142" priority="228">
      <formula>LEN(TRIM(L25))=0</formula>
    </cfRule>
  </conditionalFormatting>
  <conditionalFormatting sqref="C27">
    <cfRule type="containsBlanks" dxfId="141" priority="229">
      <formula>LEN(TRIM(C27))=0</formula>
    </cfRule>
  </conditionalFormatting>
  <conditionalFormatting sqref="F27">
    <cfRule type="containsBlanks" dxfId="140" priority="230">
      <formula>LEN(TRIM(F27))=0</formula>
    </cfRule>
  </conditionalFormatting>
  <conditionalFormatting sqref="I27">
    <cfRule type="containsBlanks" dxfId="139" priority="231">
      <formula>LEN(TRIM(I27))=0</formula>
    </cfRule>
  </conditionalFormatting>
  <conditionalFormatting sqref="L27">
    <cfRule type="containsBlanks" dxfId="138" priority="232">
      <formula>LEN(TRIM(L27))=0</formula>
    </cfRule>
  </conditionalFormatting>
  <conditionalFormatting sqref="C30:D30 L30:M30 K29 N29 F30:G30 I30:J30">
    <cfRule type="containsBlanks" dxfId="137" priority="180">
      <formula>LEN(TRIM(C29))=0</formula>
    </cfRule>
  </conditionalFormatting>
  <conditionalFormatting sqref="C29">
    <cfRule type="containsBlanks" dxfId="136" priority="181">
      <formula>LEN(TRIM(C29))=0</formula>
    </cfRule>
  </conditionalFormatting>
  <conditionalFormatting sqref="F29">
    <cfRule type="containsBlanks" dxfId="135" priority="182">
      <formula>LEN(TRIM(F29))=0</formula>
    </cfRule>
  </conditionalFormatting>
  <conditionalFormatting sqref="I29">
    <cfRule type="containsBlanks" dxfId="134" priority="183">
      <formula>LEN(TRIM(I29))=0</formula>
    </cfRule>
  </conditionalFormatting>
  <conditionalFormatting sqref="L29">
    <cfRule type="containsBlanks" dxfId="133" priority="184">
      <formula>LEN(TRIM(L29))=0</formula>
    </cfRule>
  </conditionalFormatting>
  <conditionalFormatting sqref="E29">
    <cfRule type="containsBlanks" dxfId="132" priority="179">
      <formula>LEN(TRIM(E29))=0</formula>
    </cfRule>
  </conditionalFormatting>
  <conditionalFormatting sqref="H29">
    <cfRule type="containsBlanks" dxfId="131" priority="178">
      <formula>LEN(TRIM(H29))=0</formula>
    </cfRule>
  </conditionalFormatting>
  <conditionalFormatting sqref="E30">
    <cfRule type="containsBlanks" dxfId="130" priority="177">
      <formula>LEN(TRIM(E30))=0</formula>
    </cfRule>
  </conditionalFormatting>
  <conditionalFormatting sqref="H30">
    <cfRule type="containsBlanks" dxfId="129" priority="176">
      <formula>LEN(TRIM(H30))=0</formula>
    </cfRule>
  </conditionalFormatting>
  <conditionalFormatting sqref="K30">
    <cfRule type="containsBlanks" dxfId="128" priority="175">
      <formula>LEN(TRIM(K30))=0</formula>
    </cfRule>
  </conditionalFormatting>
  <conditionalFormatting sqref="N30">
    <cfRule type="containsBlanks" dxfId="127" priority="174">
      <formula>LEN(TRIM(N30))=0</formula>
    </cfRule>
  </conditionalFormatting>
  <conditionalFormatting sqref="E32 E34">
    <cfRule type="containsBlanks" dxfId="126" priority="166">
      <formula>LEN(TRIM(E32))=0</formula>
    </cfRule>
  </conditionalFormatting>
  <conditionalFormatting sqref="H32">
    <cfRule type="containsBlanks" dxfId="125" priority="165">
      <formula>LEN(TRIM(H32))=0</formula>
    </cfRule>
  </conditionalFormatting>
  <conditionalFormatting sqref="N32">
    <cfRule type="containsBlanks" dxfId="124" priority="164">
      <formula>LEN(TRIM(N32))=0</formula>
    </cfRule>
  </conditionalFormatting>
  <conditionalFormatting sqref="K32">
    <cfRule type="containsBlanks" dxfId="123" priority="153">
      <formula>LEN(TRIM(K32))=0</formula>
    </cfRule>
  </conditionalFormatting>
  <conditionalFormatting sqref="C38:D38 L38:M38 K37 N37 F38:G38 I38:J38">
    <cfRule type="containsBlanks" dxfId="122" priority="143">
      <formula>LEN(TRIM(C37))=0</formula>
    </cfRule>
  </conditionalFormatting>
  <conditionalFormatting sqref="C37">
    <cfRule type="containsBlanks" dxfId="121" priority="144">
      <formula>LEN(TRIM(C37))=0</formula>
    </cfRule>
  </conditionalFormatting>
  <conditionalFormatting sqref="F37">
    <cfRule type="containsBlanks" dxfId="120" priority="145">
      <formula>LEN(TRIM(F37))=0</formula>
    </cfRule>
  </conditionalFormatting>
  <conditionalFormatting sqref="I37">
    <cfRule type="containsBlanks" dxfId="119" priority="146">
      <formula>LEN(TRIM(I37))=0</formula>
    </cfRule>
  </conditionalFormatting>
  <conditionalFormatting sqref="L37">
    <cfRule type="containsBlanks" dxfId="118" priority="147">
      <formula>LEN(TRIM(L37))=0</formula>
    </cfRule>
  </conditionalFormatting>
  <conditionalFormatting sqref="E37">
    <cfRule type="containsBlanks" dxfId="117" priority="142">
      <formula>LEN(TRIM(E37))=0</formula>
    </cfRule>
  </conditionalFormatting>
  <conditionalFormatting sqref="H37">
    <cfRule type="containsBlanks" dxfId="116" priority="141">
      <formula>LEN(TRIM(H37))=0</formula>
    </cfRule>
  </conditionalFormatting>
  <conditionalFormatting sqref="E38">
    <cfRule type="containsBlanks" dxfId="115" priority="140">
      <formula>LEN(TRIM(E38))=0</formula>
    </cfRule>
  </conditionalFormatting>
  <conditionalFormatting sqref="H38">
    <cfRule type="containsBlanks" dxfId="114" priority="139">
      <formula>LEN(TRIM(H38))=0</formula>
    </cfRule>
  </conditionalFormatting>
  <conditionalFormatting sqref="K38">
    <cfRule type="containsBlanks" dxfId="113" priority="138">
      <formula>LEN(TRIM(K38))=0</formula>
    </cfRule>
  </conditionalFormatting>
  <conditionalFormatting sqref="N38">
    <cfRule type="containsBlanks" dxfId="112" priority="137">
      <formula>LEN(TRIM(N38))=0</formula>
    </cfRule>
  </conditionalFormatting>
  <conditionalFormatting sqref="C37:D38 E37 F37:G38 H37 I37:J38 K37 L37:M38 N37">
    <cfRule type="containsBlanks" dxfId="111" priority="148">
      <formula>LEN(TRIM(C37))=0</formula>
    </cfRule>
  </conditionalFormatting>
  <conditionalFormatting sqref="C40:D40 L40:M40 K39 N39 F40:G40 I40:J40">
    <cfRule type="containsBlanks" dxfId="110" priority="127">
      <formula>LEN(TRIM(C39))=0</formula>
    </cfRule>
  </conditionalFormatting>
  <conditionalFormatting sqref="C39">
    <cfRule type="containsBlanks" dxfId="109" priority="128">
      <formula>LEN(TRIM(C39))=0</formula>
    </cfRule>
  </conditionalFormatting>
  <conditionalFormatting sqref="F39">
    <cfRule type="containsBlanks" dxfId="108" priority="129">
      <formula>LEN(TRIM(F39))=0</formula>
    </cfRule>
  </conditionalFormatting>
  <conditionalFormatting sqref="I39">
    <cfRule type="containsBlanks" dxfId="107" priority="130">
      <formula>LEN(TRIM(I39))=0</formula>
    </cfRule>
  </conditionalFormatting>
  <conditionalFormatting sqref="L39">
    <cfRule type="containsBlanks" dxfId="106" priority="131">
      <formula>LEN(TRIM(L39))=0</formula>
    </cfRule>
  </conditionalFormatting>
  <conditionalFormatting sqref="E39">
    <cfRule type="containsBlanks" dxfId="105" priority="126">
      <formula>LEN(TRIM(E39))=0</formula>
    </cfRule>
  </conditionalFormatting>
  <conditionalFormatting sqref="H39">
    <cfRule type="containsBlanks" dxfId="104" priority="125">
      <formula>LEN(TRIM(H39))=0</formula>
    </cfRule>
  </conditionalFormatting>
  <conditionalFormatting sqref="E40">
    <cfRule type="containsBlanks" dxfId="103" priority="124">
      <formula>LEN(TRIM(E40))=0</formula>
    </cfRule>
  </conditionalFormatting>
  <conditionalFormatting sqref="H40">
    <cfRule type="containsBlanks" dxfId="102" priority="123">
      <formula>LEN(TRIM(H40))=0</formula>
    </cfRule>
  </conditionalFormatting>
  <conditionalFormatting sqref="K40">
    <cfRule type="containsBlanks" dxfId="101" priority="122">
      <formula>LEN(TRIM(K40))=0</formula>
    </cfRule>
  </conditionalFormatting>
  <conditionalFormatting sqref="N40">
    <cfRule type="containsBlanks" dxfId="100" priority="121">
      <formula>LEN(TRIM(N40))=0</formula>
    </cfRule>
  </conditionalFormatting>
  <conditionalFormatting sqref="C39:D40 E39 F39:G40 H39 I39:J40 K39 L39:M40 N39 I42 I44:J50 L44:M50 L42:M42 N41 N43 K41:L41 H41:I41 F42:G42 H43:I43 F44:G50 D42 E41:F41 E43:F43 D44 D46 D48 D50 C41:C50 E45 E47 E49 H49 H47 H45 K45 N49 N47 N45 L43">
    <cfRule type="containsBlanks" dxfId="99" priority="132">
      <formula>LEN(TRIM(C39))=0</formula>
    </cfRule>
  </conditionalFormatting>
  <conditionalFormatting sqref="H34:H35">
    <cfRule type="containsBlanks" dxfId="98" priority="120">
      <formula>LEN(TRIM(H34))=0</formula>
    </cfRule>
  </conditionalFormatting>
  <conditionalFormatting sqref="K34">
    <cfRule type="containsBlanks" dxfId="97" priority="119">
      <formula>LEN(TRIM(K34))=0</formula>
    </cfRule>
  </conditionalFormatting>
  <conditionalFormatting sqref="N34">
    <cfRule type="containsBlanks" dxfId="96" priority="118">
      <formula>LEN(TRIM(N34))=0</formula>
    </cfRule>
  </conditionalFormatting>
  <conditionalFormatting sqref="C52:D52 L52:M52 K51 N51 F52:G52 I52:J52">
    <cfRule type="containsBlanks" dxfId="95" priority="87">
      <formula>LEN(TRIM(C51))=0</formula>
    </cfRule>
  </conditionalFormatting>
  <conditionalFormatting sqref="C51">
    <cfRule type="containsBlanks" dxfId="94" priority="88">
      <formula>LEN(TRIM(C51))=0</formula>
    </cfRule>
  </conditionalFormatting>
  <conditionalFormatting sqref="F51">
    <cfRule type="containsBlanks" dxfId="93" priority="89">
      <formula>LEN(TRIM(F51))=0</formula>
    </cfRule>
  </conditionalFormatting>
  <conditionalFormatting sqref="I51">
    <cfRule type="containsBlanks" dxfId="92" priority="90">
      <formula>LEN(TRIM(I51))=0</formula>
    </cfRule>
  </conditionalFormatting>
  <conditionalFormatting sqref="L51">
    <cfRule type="containsBlanks" dxfId="91" priority="91">
      <formula>LEN(TRIM(L51))=0</formula>
    </cfRule>
  </conditionalFormatting>
  <conditionalFormatting sqref="E51">
    <cfRule type="containsBlanks" dxfId="90" priority="86">
      <formula>LEN(TRIM(E51))=0</formula>
    </cfRule>
  </conditionalFormatting>
  <conditionalFormatting sqref="H51">
    <cfRule type="containsBlanks" dxfId="89" priority="85">
      <formula>LEN(TRIM(H51))=0</formula>
    </cfRule>
  </conditionalFormatting>
  <conditionalFormatting sqref="E52">
    <cfRule type="containsBlanks" dxfId="88" priority="84">
      <formula>LEN(TRIM(E52))=0</formula>
    </cfRule>
  </conditionalFormatting>
  <conditionalFormatting sqref="H52">
    <cfRule type="containsBlanks" dxfId="87" priority="83">
      <formula>LEN(TRIM(H52))=0</formula>
    </cfRule>
  </conditionalFormatting>
  <conditionalFormatting sqref="K52">
    <cfRule type="containsBlanks" dxfId="86" priority="82">
      <formula>LEN(TRIM(K52))=0</formula>
    </cfRule>
  </conditionalFormatting>
  <conditionalFormatting sqref="N52">
    <cfRule type="containsBlanks" dxfId="85" priority="81">
      <formula>LEN(TRIM(N52))=0</formula>
    </cfRule>
  </conditionalFormatting>
  <conditionalFormatting sqref="C51:D52 E51 F51:G52 H51 I51:J52 K51 L51:M52 N51">
    <cfRule type="containsBlanks" dxfId="84" priority="92">
      <formula>LEN(TRIM(C51))=0</formula>
    </cfRule>
  </conditionalFormatting>
  <conditionalFormatting sqref="C54:D54 L54:M54 K53 N53 F54:G54 I54:J54">
    <cfRule type="containsBlanks" dxfId="83" priority="71">
      <formula>LEN(TRIM(C53))=0</formula>
    </cfRule>
  </conditionalFormatting>
  <conditionalFormatting sqref="C53">
    <cfRule type="containsBlanks" dxfId="82" priority="72">
      <formula>LEN(TRIM(C53))=0</formula>
    </cfRule>
  </conditionalFormatting>
  <conditionalFormatting sqref="F53">
    <cfRule type="containsBlanks" dxfId="81" priority="73">
      <formula>LEN(TRIM(F53))=0</formula>
    </cfRule>
  </conditionalFormatting>
  <conditionalFormatting sqref="I53">
    <cfRule type="containsBlanks" dxfId="80" priority="74">
      <formula>LEN(TRIM(I53))=0</formula>
    </cfRule>
  </conditionalFormatting>
  <conditionalFormatting sqref="L53">
    <cfRule type="containsBlanks" dxfId="79" priority="75">
      <formula>LEN(TRIM(L53))=0</formula>
    </cfRule>
  </conditionalFormatting>
  <conditionalFormatting sqref="E53">
    <cfRule type="containsBlanks" dxfId="78" priority="70">
      <formula>LEN(TRIM(E53))=0</formula>
    </cfRule>
  </conditionalFormatting>
  <conditionalFormatting sqref="H53">
    <cfRule type="containsBlanks" dxfId="77" priority="69">
      <formula>LEN(TRIM(H53))=0</formula>
    </cfRule>
  </conditionalFormatting>
  <conditionalFormatting sqref="E54">
    <cfRule type="containsBlanks" dxfId="76" priority="68">
      <formula>LEN(TRIM(E54))=0</formula>
    </cfRule>
  </conditionalFormatting>
  <conditionalFormatting sqref="H54">
    <cfRule type="containsBlanks" dxfId="75" priority="67">
      <formula>LEN(TRIM(H54))=0</formula>
    </cfRule>
  </conditionalFormatting>
  <conditionalFormatting sqref="K54">
    <cfRule type="containsBlanks" dxfId="74" priority="66">
      <formula>LEN(TRIM(K54))=0</formula>
    </cfRule>
  </conditionalFormatting>
  <conditionalFormatting sqref="N54">
    <cfRule type="containsBlanks" dxfId="73" priority="65">
      <formula>LEN(TRIM(N54))=0</formula>
    </cfRule>
  </conditionalFormatting>
  <conditionalFormatting sqref="C53:D54 E53 F53:G54 H53 I53:J54 K53 L53:M54 N53 I56 L57 I58:J64 L58:M64 L56:M56 N55 N57 L55 H55:I55 F56:G56 H57:I57 F58:G64 D56 E55:F55 E57:F57 D58 D60 D62 D64 C55:C64 E59 E61 E63 H63 H61 H59 K59 N63 N61 N59">
    <cfRule type="containsBlanks" dxfId="72" priority="76">
      <formula>LEN(TRIM(C53))=0</formula>
    </cfRule>
  </conditionalFormatting>
  <conditionalFormatting sqref="K47">
    <cfRule type="containsBlanks" dxfId="71" priority="31">
      <formula>LEN(TRIM(K47))=0</formula>
    </cfRule>
  </conditionalFormatting>
  <conditionalFormatting sqref="K47">
    <cfRule type="containsBlanks" dxfId="70" priority="32">
      <formula>LEN(TRIM(K47))=0</formula>
    </cfRule>
  </conditionalFormatting>
  <conditionalFormatting sqref="K43">
    <cfRule type="containsBlanks" dxfId="69" priority="26">
      <formula>LEN(TRIM(K43))=0</formula>
    </cfRule>
  </conditionalFormatting>
  <conditionalFormatting sqref="K43">
    <cfRule type="containsBlanks" dxfId="68" priority="27">
      <formula>LEN(TRIM(K43))=0</formula>
    </cfRule>
  </conditionalFormatting>
  <conditionalFormatting sqref="K49">
    <cfRule type="containsBlanks" dxfId="67" priority="21">
      <formula>LEN(TRIM(K49))=0</formula>
    </cfRule>
  </conditionalFormatting>
  <conditionalFormatting sqref="K49">
    <cfRule type="containsBlanks" dxfId="66" priority="22">
      <formula>LEN(TRIM(K49))=0</formula>
    </cfRule>
  </conditionalFormatting>
  <conditionalFormatting sqref="K55">
    <cfRule type="containsBlanks" dxfId="65" priority="16">
      <formula>LEN(TRIM(K55))=0</formula>
    </cfRule>
  </conditionalFormatting>
  <conditionalFormatting sqref="K55">
    <cfRule type="containsBlanks" dxfId="64" priority="17">
      <formula>LEN(TRIM(K55))=0</formula>
    </cfRule>
  </conditionalFormatting>
  <conditionalFormatting sqref="K57">
    <cfRule type="containsBlanks" dxfId="63" priority="11">
      <formula>LEN(TRIM(K57))=0</formula>
    </cfRule>
  </conditionalFormatting>
  <conditionalFormatting sqref="K57">
    <cfRule type="containsBlanks" dxfId="62" priority="12">
      <formula>LEN(TRIM(K57))=0</formula>
    </cfRule>
  </conditionalFormatting>
  <conditionalFormatting sqref="K61">
    <cfRule type="containsBlanks" dxfId="61" priority="6">
      <formula>LEN(TRIM(K61))=0</formula>
    </cfRule>
  </conditionalFormatting>
  <conditionalFormatting sqref="K61">
    <cfRule type="containsBlanks" dxfId="60" priority="7">
      <formula>LEN(TRIM(K61))=0</formula>
    </cfRule>
  </conditionalFormatting>
  <conditionalFormatting sqref="K63">
    <cfRule type="containsBlanks" dxfId="59" priority="1">
      <formula>LEN(TRIM(K63))=0</formula>
    </cfRule>
  </conditionalFormatting>
  <conditionalFormatting sqref="K63">
    <cfRule type="containsBlanks" dxfId="58" priority="2">
      <formula>LEN(TRIM(K63))=0</formula>
    </cfRule>
  </conditionalFormatting>
  <printOptions horizontalCentered="1" verticalCentered="1"/>
  <pageMargins left="0" right="0" top="0" bottom="0" header="0" footer="0"/>
  <pageSetup paperSize="9" scale="70" orientation="landscape" horizontalDpi="4294967293" verticalDpi="4294967293" r:id="rId1"/>
  <headerFooter alignWithMargins="0"/>
  <colBreaks count="1" manualBreakCount="1">
    <brk id="18" max="64" man="1"/>
  </colBreaks>
  <extLst>
    <ext xmlns:x14="http://schemas.microsoft.com/office/spreadsheetml/2009/9/main" uri="{78C0D931-6437-407d-A8EE-F0AAD7539E65}">
      <x14:conditionalFormattings>
        <x14:conditionalFormatting xmlns:xm="http://schemas.microsoft.com/office/excel/2006/main">
          <x14:cfRule type="cellIs" priority="233" operator="equal" id="{F257F198-F2F8-4E17-BE44-A906A3DE3FFA}">
            <xm:f>'Zoznam tímov a pretekárov'!$B$67</xm:f>
            <x14:dxf>
              <fill>
                <patternFill>
                  <bgColor rgb="FFFFFF00"/>
                </patternFill>
              </fill>
            </x14:dxf>
          </x14:cfRule>
          <x14:cfRule type="cellIs" priority="234" operator="equal" id="{C51A67B1-A83B-4A8C-B55A-49C75DD25EF7}">
            <xm:f>'Zoznam tímov a pretekárov'!$B$66</xm:f>
            <x14:dxf>
              <fill>
                <patternFill>
                  <bgColor theme="3" tint="0.59996337778862885"/>
                </patternFill>
              </fill>
            </x14:dxf>
          </x14:cfRule>
          <x14:cfRule type="cellIs" priority="235" operator="equal" id="{35B4D10D-D102-460C-A28A-7BA29A504F9D}">
            <xm:f>'Zoznam tímov a pretekárov'!$B$69</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 N41 E41 H41 K45 N45 E45 H45 N47 E47 H47 N49 E49 H49 N43 E43 H43</xm:sqref>
        </x14:conditionalFormatting>
        <x14:conditionalFormatting xmlns:xm="http://schemas.microsoft.com/office/excel/2006/main">
          <x14:cfRule type="cellIs" priority="236" operator="equal" id="{6F190D28-97BC-4A03-8BC5-CD1ADA6680C5}">
            <xm:f>'Zoznam tímov a pretekárov'!$B$68</xm:f>
            <x14:dxf>
              <fill>
                <patternFill>
                  <bgColor rgb="FFFF0000"/>
                </patternFill>
              </fill>
            </x14:dxf>
          </x14:cfRule>
          <xm:sqref>E35 E5 E7 E9 E11 E13 E15 E17 E19 E21 E23 E25 E27 E29 H29 E31 H31 H37 H39 E33 H33 H41 E45 H45 H47 H49 H43</xm:sqref>
        </x14:conditionalFormatting>
        <x14:conditionalFormatting xmlns:xm="http://schemas.microsoft.com/office/excel/2006/main">
          <x14:cfRule type="cellIs" priority="149" operator="equal" id="{C584F854-D4DB-488C-8D60-D5D56FB2EC34}">
            <xm:f>'Zoznam tímov a pretekárov'!$B$67</xm:f>
            <x14:dxf>
              <fill>
                <patternFill>
                  <bgColor rgb="FFFFFF00"/>
                </patternFill>
              </fill>
            </x14:dxf>
          </x14:cfRule>
          <x14:cfRule type="cellIs" priority="150" operator="equal" id="{1BE3091B-C2ED-445F-BEBF-8AA284E00368}">
            <xm:f>'Zoznam tímov a pretekárov'!$B$66</xm:f>
            <x14:dxf>
              <fill>
                <patternFill>
                  <bgColor theme="3" tint="0.59996337778862885"/>
                </patternFill>
              </fill>
            </x14:dxf>
          </x14:cfRule>
          <x14:cfRule type="cellIs" priority="151" operator="equal" id="{50F967A3-ABB7-4136-B506-AE2C94B70B30}">
            <xm:f>'Zoznam tímov a pretekárov'!$B$69</xm:f>
            <x14:dxf>
              <font>
                <strike val="0"/>
              </font>
              <fill>
                <patternFill patternType="none">
                  <bgColor auto="1"/>
                </patternFill>
              </fill>
            </x14:dxf>
          </x14:cfRule>
          <xm:sqref>K37</xm:sqref>
        </x14:conditionalFormatting>
        <x14:conditionalFormatting xmlns:xm="http://schemas.microsoft.com/office/excel/2006/main">
          <x14:cfRule type="cellIs" priority="152" operator="equal" id="{DAB2A2EC-E610-4A8E-97E4-3C036C629DF0}">
            <xm:f>'Zoznam tímov a pretekárov'!$B$68</xm:f>
            <x14:dxf>
              <fill>
                <patternFill>
                  <bgColor rgb="FFFF0000"/>
                </patternFill>
              </fill>
            </x14:dxf>
          </x14:cfRule>
          <xm:sqref>E37</xm:sqref>
        </x14:conditionalFormatting>
        <x14:conditionalFormatting xmlns:xm="http://schemas.microsoft.com/office/excel/2006/main">
          <x14:cfRule type="cellIs" priority="133" operator="equal" id="{25561E7F-A29E-49B4-8E7D-6CFD8ECC376E}">
            <xm:f>'Zoznam tímov a pretekárov'!$B$67</xm:f>
            <x14:dxf>
              <fill>
                <patternFill>
                  <bgColor rgb="FFFFFF00"/>
                </patternFill>
              </fill>
            </x14:dxf>
          </x14:cfRule>
          <x14:cfRule type="cellIs" priority="134" operator="equal" id="{7D60C490-F065-4533-BA06-F871B808C212}">
            <xm:f>'Zoznam tímov a pretekárov'!$B$66</xm:f>
            <x14:dxf>
              <fill>
                <patternFill>
                  <bgColor theme="3" tint="0.59996337778862885"/>
                </patternFill>
              </fill>
            </x14:dxf>
          </x14:cfRule>
          <x14:cfRule type="cellIs" priority="135" operator="equal" id="{F8F71FCB-E886-42BD-AB0B-A9E8E6440B58}">
            <xm:f>'Zoznam tímov a pretekárov'!$B$69</xm:f>
            <x14:dxf>
              <font>
                <strike val="0"/>
              </font>
              <fill>
                <patternFill patternType="none">
                  <bgColor auto="1"/>
                </patternFill>
              </fill>
            </x14:dxf>
          </x14:cfRule>
          <xm:sqref>K39</xm:sqref>
        </x14:conditionalFormatting>
        <x14:conditionalFormatting xmlns:xm="http://schemas.microsoft.com/office/excel/2006/main">
          <x14:cfRule type="cellIs" priority="136" operator="equal" id="{7EA2BEF6-DDA1-4655-BAD0-A4FE781E8591}">
            <xm:f>'Zoznam tímov a pretekárov'!$B$68</xm:f>
            <x14:dxf>
              <fill>
                <patternFill>
                  <bgColor rgb="FFFF0000"/>
                </patternFill>
              </fill>
            </x14:dxf>
          </x14:cfRule>
          <xm:sqref>E39</xm:sqref>
        </x14:conditionalFormatting>
        <x14:conditionalFormatting xmlns:xm="http://schemas.microsoft.com/office/excel/2006/main">
          <x14:cfRule type="containsBlanks" priority="113" id="{F29BF9D0-F841-4B7A-BD0C-9BD01C274C9F}">
            <xm:f>LEN(TRIM('30 družstiev Preteky č. 1'!C41))=0</xm:f>
            <x14:dxf>
              <fill>
                <patternFill>
                  <bgColor rgb="FF00FF00"/>
                </patternFill>
              </fill>
            </x14:dxf>
          </x14:cfRule>
          <xm:sqref>H45:I45 C45 C41 E41:F41 C42:J42 H41:I41 L42:M42 C46:M46 K45:L45 L41 E47:F47 H47:I47 C47 C48:M48 N45:N49 E49:F49 H49:I49 C49 C50:N50 L49 N41:N43 C43 E43:F43 H43:I43 L43 E45:F45 C44:N44 H59:I59 C59 C55 E55:F55 H55:I55 C60:M60 K59:L59 L55 E61:F61 H61:I61 C61 C62:M62 L61 N59:N63 E63:F63 H63:I63 C63 C64:N64 L63 N55:N57 C57 E57:F57 H57:I57 L57 C56:M56 E59:F59 C58:N58 L47 K41:K42</xm:sqref>
        </x14:conditionalFormatting>
        <x14:conditionalFormatting xmlns:xm="http://schemas.microsoft.com/office/excel/2006/main">
          <x14:cfRule type="cellIs" priority="114" operator="equal" id="{E0479132-7546-4822-AA24-759452B1A124}">
            <xm:f>'Zoznam tímov a pretekárov'!$B$67</xm:f>
            <x14:dxf>
              <fill>
                <patternFill>
                  <bgColor rgb="FFFFFF00"/>
                </patternFill>
              </fill>
            </x14:dxf>
          </x14:cfRule>
          <x14:cfRule type="cellIs" priority="115" operator="equal" id="{D5D421C9-1B97-406C-AAFB-318445AAF683}">
            <xm:f>'Zoznam tímov a pretekárov'!$B$66</xm:f>
            <x14:dxf>
              <fill>
                <patternFill>
                  <bgColor theme="3" tint="0.59996337778862885"/>
                </patternFill>
              </fill>
            </x14:dxf>
          </x14:cfRule>
          <x14:cfRule type="cellIs" priority="116" operator="equal" id="{0AA3FD0F-AE82-48B7-9342-D365D3E81E19}">
            <xm:f>'Zoznam tímov a pretekárov'!$B$69</xm:f>
            <x14:dxf>
              <font>
                <strike val="0"/>
              </font>
              <fill>
                <patternFill patternType="none">
                  <bgColor auto="1"/>
                </patternFill>
              </fill>
            </x14:dxf>
          </x14:cfRule>
          <xm:sqref>K41</xm:sqref>
        </x14:conditionalFormatting>
        <x14:conditionalFormatting xmlns:xm="http://schemas.microsoft.com/office/excel/2006/main">
          <x14:cfRule type="cellIs" priority="117" operator="equal" id="{DE114C69-93E1-487E-B9D7-C286BE503737}">
            <xm:f>'Zoznam tímov a pretekárov'!$B$68</xm:f>
            <x14:dxf>
              <fill>
                <patternFill>
                  <bgColor rgb="FFFF0000"/>
                </patternFill>
              </fill>
            </x14:dxf>
          </x14:cfRule>
          <xm:sqref>E41</xm:sqref>
        </x14:conditionalFormatting>
        <x14:conditionalFormatting xmlns:xm="http://schemas.microsoft.com/office/excel/2006/main">
          <x14:cfRule type="cellIs" priority="112" operator="equal" id="{333B183E-23F6-4F67-BDFA-9281BB9F18CE}">
            <xm:f>'Zoznam tímov a pretekárov'!$B$68</xm:f>
            <x14:dxf>
              <fill>
                <patternFill>
                  <bgColor rgb="FFFF0000"/>
                </patternFill>
              </fill>
            </x14:dxf>
          </x14:cfRule>
          <xm:sqref>E47</xm:sqref>
        </x14:conditionalFormatting>
        <x14:conditionalFormatting xmlns:xm="http://schemas.microsoft.com/office/excel/2006/main">
          <x14:cfRule type="cellIs" priority="108" operator="equal" id="{35A440D1-B052-453E-834E-4EE0C6AC59D1}">
            <xm:f>'Zoznam tímov a pretekárov'!$B$68</xm:f>
            <x14:dxf>
              <fill>
                <patternFill>
                  <bgColor rgb="FFFF0000"/>
                </patternFill>
              </fill>
            </x14:dxf>
          </x14:cfRule>
          <xm:sqref>E49</xm:sqref>
        </x14:conditionalFormatting>
        <x14:conditionalFormatting xmlns:xm="http://schemas.microsoft.com/office/excel/2006/main">
          <x14:cfRule type="cellIs" priority="104" operator="equal" id="{546E2076-05BA-46C4-95A9-71390B0A0A32}">
            <xm:f>'Zoznam tímov a pretekárov'!$B$68</xm:f>
            <x14:dxf>
              <fill>
                <patternFill>
                  <bgColor rgb="FFFF0000"/>
                </patternFill>
              </fill>
            </x14:dxf>
          </x14:cfRule>
          <xm:sqref>E43</xm:sqref>
        </x14:conditionalFormatting>
        <x14:conditionalFormatting xmlns:xm="http://schemas.microsoft.com/office/excel/2006/main">
          <x14:cfRule type="containsBlanks" priority="237" id="{4E05400F-9D7A-42EF-AD8C-50D7A45A8CDF}">
            <xm:f>LEN(TRIM('30 družstiev Preteky č. 1'!AQ43))=0</xm:f>
            <x14:dxf>
              <fill>
                <patternFill>
                  <bgColor rgb="FF00FF00"/>
                </patternFill>
              </fill>
            </x14:dxf>
          </x14:cfRule>
          <xm:sqref>AQ41</xm:sqref>
        </x14:conditionalFormatting>
        <x14:conditionalFormatting xmlns:xm="http://schemas.microsoft.com/office/excel/2006/main">
          <x14:cfRule type="cellIs" priority="97" operator="equal" id="{8D9FD22B-2210-4B05-8558-818D52D479CD}">
            <xm:f>'Zoznam tímov a pretekárov'!$B$67</xm:f>
            <x14:dxf>
              <fill>
                <patternFill>
                  <bgColor rgb="FFFFFF00"/>
                </patternFill>
              </fill>
            </x14:dxf>
          </x14:cfRule>
          <x14:cfRule type="cellIs" priority="98" operator="equal" id="{E3B4EF81-4547-4C55-9254-9FE42D077978}">
            <xm:f>'Zoznam tímov a pretekárov'!$B$66</xm:f>
            <x14:dxf>
              <fill>
                <patternFill>
                  <bgColor theme="3" tint="0.59996337778862885"/>
                </patternFill>
              </fill>
            </x14:dxf>
          </x14:cfRule>
          <x14:cfRule type="cellIs" priority="99" operator="equal" id="{528EFDCB-28A2-436A-9512-D91B22331D96}">
            <xm:f>'Zoznam tímov a pretekárov'!$B$69</xm:f>
            <x14:dxf>
              <font>
                <strike val="0"/>
              </font>
              <fill>
                <patternFill patternType="none">
                  <bgColor auto="1"/>
                </patternFill>
              </fill>
            </x14:dxf>
          </x14:cfRule>
          <xm:sqref>N51 E51 H51 N53 E53 H53 N55 E55 H55 K59 N59 E59 H59 N61 E61 H61 N63 E63 H63 N57 E57 H57</xm:sqref>
        </x14:conditionalFormatting>
        <x14:conditionalFormatting xmlns:xm="http://schemas.microsoft.com/office/excel/2006/main">
          <x14:cfRule type="cellIs" priority="100" operator="equal" id="{10A21A16-FDF9-4AC9-AA06-44D64574C5BA}">
            <xm:f>'Zoznam tímov a pretekárov'!$B$68</xm:f>
            <x14:dxf>
              <fill>
                <patternFill>
                  <bgColor rgb="FFFF0000"/>
                </patternFill>
              </fill>
            </x14:dxf>
          </x14:cfRule>
          <xm:sqref>H51 H53 H55 E59 H59 H61 H63 H57</xm:sqref>
        </x14:conditionalFormatting>
        <x14:conditionalFormatting xmlns:xm="http://schemas.microsoft.com/office/excel/2006/main">
          <x14:cfRule type="cellIs" priority="93" operator="equal" id="{7DC66819-329B-447F-92B3-5C93C7169832}">
            <xm:f>'Zoznam tímov a pretekárov'!$B$67</xm:f>
            <x14:dxf>
              <fill>
                <patternFill>
                  <bgColor rgb="FFFFFF00"/>
                </patternFill>
              </fill>
            </x14:dxf>
          </x14:cfRule>
          <x14:cfRule type="cellIs" priority="94" operator="equal" id="{302C0848-A0A9-4473-AD0B-764A366E495A}">
            <xm:f>'Zoznam tímov a pretekárov'!$B$66</xm:f>
            <x14:dxf>
              <fill>
                <patternFill>
                  <bgColor theme="3" tint="0.59996337778862885"/>
                </patternFill>
              </fill>
            </x14:dxf>
          </x14:cfRule>
          <x14:cfRule type="cellIs" priority="95" operator="equal" id="{688C3799-553C-4E8C-9D03-919DD782F9DF}">
            <xm:f>'Zoznam tímov a pretekárov'!$B$69</xm:f>
            <x14:dxf>
              <font>
                <strike val="0"/>
              </font>
              <fill>
                <patternFill patternType="none">
                  <bgColor auto="1"/>
                </patternFill>
              </fill>
            </x14:dxf>
          </x14:cfRule>
          <xm:sqref>K51</xm:sqref>
        </x14:conditionalFormatting>
        <x14:conditionalFormatting xmlns:xm="http://schemas.microsoft.com/office/excel/2006/main">
          <x14:cfRule type="cellIs" priority="96" operator="equal" id="{48DA8D22-4DE1-447B-8F30-D891C3002D21}">
            <xm:f>'Zoznam tímov a pretekárov'!$B$68</xm:f>
            <x14:dxf>
              <fill>
                <patternFill>
                  <bgColor rgb="FFFF0000"/>
                </patternFill>
              </fill>
            </x14:dxf>
          </x14:cfRule>
          <xm:sqref>E51</xm:sqref>
        </x14:conditionalFormatting>
        <x14:conditionalFormatting xmlns:xm="http://schemas.microsoft.com/office/excel/2006/main">
          <x14:cfRule type="cellIs" priority="77" operator="equal" id="{37078055-CF2A-4696-B65F-5ECA9B2267C5}">
            <xm:f>'Zoznam tímov a pretekárov'!$B$67</xm:f>
            <x14:dxf>
              <fill>
                <patternFill>
                  <bgColor rgb="FFFFFF00"/>
                </patternFill>
              </fill>
            </x14:dxf>
          </x14:cfRule>
          <x14:cfRule type="cellIs" priority="78" operator="equal" id="{C9BC92F5-E743-4203-93CB-34AC721DF8E5}">
            <xm:f>'Zoznam tímov a pretekárov'!$B$66</xm:f>
            <x14:dxf>
              <fill>
                <patternFill>
                  <bgColor theme="3" tint="0.59996337778862885"/>
                </patternFill>
              </fill>
            </x14:dxf>
          </x14:cfRule>
          <x14:cfRule type="cellIs" priority="79" operator="equal" id="{92C24A05-27D3-458C-8F2C-CFFAA6013921}">
            <xm:f>'Zoznam tímov a pretekárov'!$B$69</xm:f>
            <x14:dxf>
              <font>
                <strike val="0"/>
              </font>
              <fill>
                <patternFill patternType="none">
                  <bgColor auto="1"/>
                </patternFill>
              </fill>
            </x14:dxf>
          </x14:cfRule>
          <xm:sqref>K53</xm:sqref>
        </x14:conditionalFormatting>
        <x14:conditionalFormatting xmlns:xm="http://schemas.microsoft.com/office/excel/2006/main">
          <x14:cfRule type="cellIs" priority="80" operator="equal" id="{975168CA-3C00-4E83-AD0C-D1DDDC7D6F18}">
            <xm:f>'Zoznam tímov a pretekárov'!$B$68</xm:f>
            <x14:dxf>
              <fill>
                <patternFill>
                  <bgColor rgb="FFFF0000"/>
                </patternFill>
              </fill>
            </x14:dxf>
          </x14:cfRule>
          <xm:sqref>E53</xm:sqref>
        </x14:conditionalFormatting>
        <x14:conditionalFormatting xmlns:xm="http://schemas.microsoft.com/office/excel/2006/main">
          <x14:cfRule type="cellIs" priority="64" operator="equal" id="{DA6C6710-B39C-4B8D-8B97-32CF58948006}">
            <xm:f>'Zoznam tímov a pretekárov'!$B$68</xm:f>
            <x14:dxf>
              <fill>
                <patternFill>
                  <bgColor rgb="FFFF0000"/>
                </patternFill>
              </fill>
            </x14:dxf>
          </x14:cfRule>
          <xm:sqref>E55</xm:sqref>
        </x14:conditionalFormatting>
        <x14:conditionalFormatting xmlns:xm="http://schemas.microsoft.com/office/excel/2006/main">
          <x14:cfRule type="cellIs" priority="59" operator="equal" id="{C5EDCF5B-F75A-41A6-886D-C68A364C5766}">
            <xm:f>'Zoznam tímov a pretekárov'!$B$68</xm:f>
            <x14:dxf>
              <fill>
                <patternFill>
                  <bgColor rgb="FFFF0000"/>
                </patternFill>
              </fill>
            </x14:dxf>
          </x14:cfRule>
          <xm:sqref>E61</xm:sqref>
        </x14:conditionalFormatting>
        <x14:conditionalFormatting xmlns:xm="http://schemas.microsoft.com/office/excel/2006/main">
          <x14:cfRule type="cellIs" priority="55" operator="equal" id="{9012AE24-3C9B-4AA4-BEEF-B6C263B10D79}">
            <xm:f>'Zoznam tímov a pretekárov'!$B$68</xm:f>
            <x14:dxf>
              <fill>
                <patternFill>
                  <bgColor rgb="FFFF0000"/>
                </patternFill>
              </fill>
            </x14:dxf>
          </x14:cfRule>
          <xm:sqref>E63</xm:sqref>
        </x14:conditionalFormatting>
        <x14:conditionalFormatting xmlns:xm="http://schemas.microsoft.com/office/excel/2006/main">
          <x14:cfRule type="cellIs" priority="51" operator="equal" id="{2D17444B-182F-4D4F-A474-5BC87B5A84C8}">
            <xm:f>'Zoznam tímov a pretekárov'!$B$68</xm:f>
            <x14:dxf>
              <fill>
                <patternFill>
                  <bgColor rgb="FFFF0000"/>
                </patternFill>
              </fill>
            </x14:dxf>
          </x14:cfRule>
          <xm:sqref>E57</xm:sqref>
        </x14:conditionalFormatting>
        <x14:conditionalFormatting xmlns:xm="http://schemas.microsoft.com/office/excel/2006/main">
          <x14:cfRule type="cellIs" priority="33" operator="equal" id="{B5B260EB-3151-47BE-B727-5A36CAA32734}">
            <xm:f>'Zoznam tímov a pretekárov'!$B$67</xm:f>
            <x14:dxf>
              <fill>
                <patternFill>
                  <bgColor rgb="FFFFFF00"/>
                </patternFill>
              </fill>
            </x14:dxf>
          </x14:cfRule>
          <x14:cfRule type="cellIs" priority="34" operator="equal" id="{ECF8F0A5-C031-49FA-B5FB-233D463F8A41}">
            <xm:f>'Zoznam tímov a pretekárov'!$B$66</xm:f>
            <x14:dxf>
              <fill>
                <patternFill>
                  <bgColor theme="3" tint="0.59996337778862885"/>
                </patternFill>
              </fill>
            </x14:dxf>
          </x14:cfRule>
          <x14:cfRule type="cellIs" priority="35" operator="equal" id="{4486D52F-254D-4148-8327-D648BCBB805E}">
            <xm:f>'Zoznam tímov a pretekárov'!$B$69</xm:f>
            <x14:dxf>
              <font>
                <strike val="0"/>
              </font>
              <fill>
                <patternFill patternType="none">
                  <bgColor auto="1"/>
                </patternFill>
              </fill>
            </x14:dxf>
          </x14:cfRule>
          <xm:sqref>K47</xm:sqref>
        </x14:conditionalFormatting>
        <x14:conditionalFormatting xmlns:xm="http://schemas.microsoft.com/office/excel/2006/main">
          <x14:cfRule type="cellIs" priority="28" operator="equal" id="{04F1E9DD-B58D-4697-A38F-6410EB436DD0}">
            <xm:f>'Zoznam tímov a pretekárov'!$B$67</xm:f>
            <x14:dxf>
              <fill>
                <patternFill>
                  <bgColor rgb="FFFFFF00"/>
                </patternFill>
              </fill>
            </x14:dxf>
          </x14:cfRule>
          <x14:cfRule type="cellIs" priority="29" operator="equal" id="{92B699FB-881E-4584-AA6B-C67261CEDCB9}">
            <xm:f>'Zoznam tímov a pretekárov'!$B$66</xm:f>
            <x14:dxf>
              <fill>
                <patternFill>
                  <bgColor theme="3" tint="0.59996337778862885"/>
                </patternFill>
              </fill>
            </x14:dxf>
          </x14:cfRule>
          <x14:cfRule type="cellIs" priority="30" operator="equal" id="{42612F4A-CFC4-420A-B95E-5DEDC96D6DBB}">
            <xm:f>'Zoznam tímov a pretekárov'!$B$69</xm:f>
            <x14:dxf>
              <font>
                <strike val="0"/>
              </font>
              <fill>
                <patternFill patternType="none">
                  <bgColor auto="1"/>
                </patternFill>
              </fill>
            </x14:dxf>
          </x14:cfRule>
          <xm:sqref>K43</xm:sqref>
        </x14:conditionalFormatting>
        <x14:conditionalFormatting xmlns:xm="http://schemas.microsoft.com/office/excel/2006/main">
          <x14:cfRule type="cellIs" priority="23" operator="equal" id="{73EDCA7D-F016-4042-9B7A-57E1DF540234}">
            <xm:f>'Zoznam tímov a pretekárov'!$B$67</xm:f>
            <x14:dxf>
              <fill>
                <patternFill>
                  <bgColor rgb="FFFFFF00"/>
                </patternFill>
              </fill>
            </x14:dxf>
          </x14:cfRule>
          <x14:cfRule type="cellIs" priority="24" operator="equal" id="{CB728AB6-4C13-48CD-B08D-8B21934F7717}">
            <xm:f>'Zoznam tímov a pretekárov'!$B$66</xm:f>
            <x14:dxf>
              <fill>
                <patternFill>
                  <bgColor theme="3" tint="0.59996337778862885"/>
                </patternFill>
              </fill>
            </x14:dxf>
          </x14:cfRule>
          <x14:cfRule type="cellIs" priority="25" operator="equal" id="{56F5272D-8692-4B48-BF72-BF813C3EEF3D}">
            <xm:f>'Zoznam tímov a pretekárov'!$B$69</xm:f>
            <x14:dxf>
              <font>
                <strike val="0"/>
              </font>
              <fill>
                <patternFill patternType="none">
                  <bgColor auto="1"/>
                </patternFill>
              </fill>
            </x14:dxf>
          </x14:cfRule>
          <xm:sqref>K49</xm:sqref>
        </x14:conditionalFormatting>
        <x14:conditionalFormatting xmlns:xm="http://schemas.microsoft.com/office/excel/2006/main">
          <x14:cfRule type="cellIs" priority="18" operator="equal" id="{C32AF297-04E4-4AD7-B399-43731741CB02}">
            <xm:f>'Zoznam tímov a pretekárov'!$B$67</xm:f>
            <x14:dxf>
              <fill>
                <patternFill>
                  <bgColor rgb="FFFFFF00"/>
                </patternFill>
              </fill>
            </x14:dxf>
          </x14:cfRule>
          <x14:cfRule type="cellIs" priority="19" operator="equal" id="{A4D7AA5C-E6D0-44D4-B008-8F1879710CAB}">
            <xm:f>'Zoznam tímov a pretekárov'!$B$66</xm:f>
            <x14:dxf>
              <fill>
                <patternFill>
                  <bgColor theme="3" tint="0.59996337778862885"/>
                </patternFill>
              </fill>
            </x14:dxf>
          </x14:cfRule>
          <x14:cfRule type="cellIs" priority="20" operator="equal" id="{068D1D71-AEF5-455C-A4C0-5B1922E2D2C7}">
            <xm:f>'Zoznam tímov a pretekárov'!$B$69</xm:f>
            <x14:dxf>
              <font>
                <strike val="0"/>
              </font>
              <fill>
                <patternFill patternType="none">
                  <bgColor auto="1"/>
                </patternFill>
              </fill>
            </x14:dxf>
          </x14:cfRule>
          <xm:sqref>K55</xm:sqref>
        </x14:conditionalFormatting>
        <x14:conditionalFormatting xmlns:xm="http://schemas.microsoft.com/office/excel/2006/main">
          <x14:cfRule type="cellIs" priority="13" operator="equal" id="{289E2123-2FF9-487C-A8E4-A07E19DE2377}">
            <xm:f>'Zoznam tímov a pretekárov'!$B$67</xm:f>
            <x14:dxf>
              <fill>
                <patternFill>
                  <bgColor rgb="FFFFFF00"/>
                </patternFill>
              </fill>
            </x14:dxf>
          </x14:cfRule>
          <x14:cfRule type="cellIs" priority="14" operator="equal" id="{D79C6424-3463-4E64-8003-1CE1D998164C}">
            <xm:f>'Zoznam tímov a pretekárov'!$B$66</xm:f>
            <x14:dxf>
              <fill>
                <patternFill>
                  <bgColor theme="3" tint="0.59996337778862885"/>
                </patternFill>
              </fill>
            </x14:dxf>
          </x14:cfRule>
          <x14:cfRule type="cellIs" priority="15" operator="equal" id="{A2FD6FA7-4674-4395-BB4F-A9A67C23E054}">
            <xm:f>'Zoznam tímov a pretekárov'!$B$69</xm:f>
            <x14:dxf>
              <font>
                <strike val="0"/>
              </font>
              <fill>
                <patternFill patternType="none">
                  <bgColor auto="1"/>
                </patternFill>
              </fill>
            </x14:dxf>
          </x14:cfRule>
          <xm:sqref>K57</xm:sqref>
        </x14:conditionalFormatting>
        <x14:conditionalFormatting xmlns:xm="http://schemas.microsoft.com/office/excel/2006/main">
          <x14:cfRule type="cellIs" priority="8" operator="equal" id="{BBCBDF25-518D-4F1A-A17A-E6A286BF897A}">
            <xm:f>'Zoznam tímov a pretekárov'!$B$67</xm:f>
            <x14:dxf>
              <fill>
                <patternFill>
                  <bgColor rgb="FFFFFF00"/>
                </patternFill>
              </fill>
            </x14:dxf>
          </x14:cfRule>
          <x14:cfRule type="cellIs" priority="9" operator="equal" id="{4F6F45F5-9581-45C0-8CC6-C5749C49DB74}">
            <xm:f>'Zoznam tímov a pretekárov'!$B$66</xm:f>
            <x14:dxf>
              <fill>
                <patternFill>
                  <bgColor theme="3" tint="0.59996337778862885"/>
                </patternFill>
              </fill>
            </x14:dxf>
          </x14:cfRule>
          <x14:cfRule type="cellIs" priority="10" operator="equal" id="{F2315B2C-E70C-4858-95B6-EE7EF13BD4CC}">
            <xm:f>'Zoznam tímov a pretekárov'!$B$69</xm:f>
            <x14:dxf>
              <font>
                <strike val="0"/>
              </font>
              <fill>
                <patternFill patternType="none">
                  <bgColor auto="1"/>
                </patternFill>
              </fill>
            </x14:dxf>
          </x14:cfRule>
          <xm:sqref>K61</xm:sqref>
        </x14:conditionalFormatting>
        <x14:conditionalFormatting xmlns:xm="http://schemas.microsoft.com/office/excel/2006/main">
          <x14:cfRule type="cellIs" priority="3" operator="equal" id="{B1B11471-DDC2-4243-857B-CE0DC59D38A4}">
            <xm:f>'Zoznam tímov a pretekárov'!$B$67</xm:f>
            <x14:dxf>
              <fill>
                <patternFill>
                  <bgColor rgb="FFFFFF00"/>
                </patternFill>
              </fill>
            </x14:dxf>
          </x14:cfRule>
          <x14:cfRule type="cellIs" priority="4" operator="equal" id="{A87F6295-D666-4A0B-BEE4-AF8ADD526794}">
            <xm:f>'Zoznam tímov a pretekárov'!$B$66</xm:f>
            <x14:dxf>
              <fill>
                <patternFill>
                  <bgColor theme="3" tint="0.59996337778862885"/>
                </patternFill>
              </fill>
            </x14:dxf>
          </x14:cfRule>
          <x14:cfRule type="cellIs" priority="5" operator="equal" id="{56F465B9-0603-48A2-883B-E659D3F817E1}">
            <xm:f>'Zoznam tímov a pretekárov'!$B$69</xm:f>
            <x14:dxf>
              <font>
                <strike val="0"/>
              </font>
              <fill>
                <patternFill patternType="none">
                  <bgColor auto="1"/>
                </patternFill>
              </fill>
            </x14:dxf>
          </x14:cfRule>
          <xm:sqref>K63</xm:sqref>
        </x14:conditionalFormatting>
      </x14:conditionalFormattings>
    </ext>
    <ext xmlns:x14="http://schemas.microsoft.com/office/spreadsheetml/2009/9/main" uri="{CCE6A557-97BC-4b89-ADB6-D9C93CAAB3DF}">
      <x14:dataValidations xmlns:xm="http://schemas.microsoft.com/office/excel/2006/main" count="31">
        <x14:dataValidation type="list" allowBlank="1" showInputMessage="1" showErrorMessage="1">
          <x14:formula1>
            <xm:f>'Zoznam tímov a pretekárov'!$B$66:$B$69</xm:f>
          </x14:formula1>
          <xm:sqref>K5 N41 N43 N45 N47 N49 K49 K47 K45 K43 K41 H41 H43 H45 H47 H49 E49 E47 E45 E43 E41 E33 H33 K33 N33 H5 N39 K39 H39 E39 E37 H37 K37 N37 N35 K35 H35 E35 E31 H31 K31 N31 N29 K29 H29 E29 E27 H27 K27 N27 N25 K25 H25 E25 E23 H23 K23 N23 N21 K21 H21 E21 E19 H19 K19 N19 N17 K17 H17 E17 E15 H15 K15 N15 N13 K13 H13 E13 E11 H11 K11 N11 N9 K9 H9 E9 E7 H7 K7 N7 N5 N55 N57 N59 N61 N63 K63 K61 K59 K57 K55 H55 H57 H59 H61 H63 E63 E61 E59 E57 E55 N53 K53 H53 E53 E51 H51 K51 N51 E5</xm:sqref>
        </x14:dataValidation>
        <x14:dataValidation type="list" allowBlank="1" showInputMessage="1" showErrorMessage="1">
          <x14:formula1>
            <xm:f>'Zoznam tímov a pretekárov'!$B$61:$I$61</xm:f>
          </x14:formula1>
          <xm:sqref>C63:D63 F63:G63 I63:J63 L63:M63</xm:sqref>
        </x14:dataValidation>
        <x14:dataValidation type="list" allowBlank="1" showInputMessage="1" showErrorMessage="1">
          <x14:formula1>
            <xm:f>'Zoznam tímov a pretekárov'!$B$59:$I$59</xm:f>
          </x14:formula1>
          <xm:sqref>C61:D61 F61:G61 I61:J61 L61:M61</xm:sqref>
        </x14:dataValidation>
        <x14:dataValidation type="list" allowBlank="1" showInputMessage="1" showErrorMessage="1">
          <x14:formula1>
            <xm:f>'Zoznam tímov a pretekárov'!$B$57:$I$57</xm:f>
          </x14:formula1>
          <xm:sqref>C59:D59 F59:G59 I59:J59 L59:M59</xm:sqref>
        </x14:dataValidation>
        <x14:dataValidation type="list" allowBlank="1" showInputMessage="1" showErrorMessage="1">
          <x14:formula1>
            <xm:f>'Zoznam tímov a pretekárov'!$B$55:$I$55</xm:f>
          </x14:formula1>
          <xm:sqref>C57:D57 F57:G57 I57:J57 L57:M57</xm:sqref>
        </x14:dataValidation>
        <x14:dataValidation type="list" allowBlank="1" showInputMessage="1" showErrorMessage="1">
          <x14:formula1>
            <xm:f>'Zoznam tímov a pretekárov'!$B$53:$I$53</xm:f>
          </x14:formula1>
          <xm:sqref>C55:D55 F55:G55 I55:J55 L55:M55</xm:sqref>
        </x14:dataValidation>
        <x14:dataValidation type="list" allowBlank="1" showInputMessage="1" showErrorMessage="1">
          <x14:formula1>
            <xm:f>'Zoznam tímov a pretekárov'!$B$51:$I$51</xm:f>
          </x14:formula1>
          <xm:sqref>C53:D53 F53:G53 I53:J53 L53:M53</xm:sqref>
        </x14:dataValidation>
        <x14:dataValidation type="list" allowBlank="1" showInputMessage="1" showErrorMessage="1">
          <x14:formula1>
            <xm:f>'Zoznam tímov a pretekárov'!$B$49:$I$49</xm:f>
          </x14:formula1>
          <xm:sqref>C51:D51 F51:G51 I51:J51 L51:M51</xm:sqref>
        </x14:dataValidation>
        <x14:dataValidation type="list" allowBlank="1" showInputMessage="1" showErrorMessage="1">
          <x14:formula1>
            <xm:f>'Zoznam tímov a pretekárov'!$B$39:$I$39</xm:f>
          </x14:formula1>
          <xm:sqref>C41:D41 F41:G41 I41:J41 L41:M41</xm:sqref>
        </x14:dataValidation>
        <x14:dataValidation type="list" allowBlank="1" showInputMessage="1" showErrorMessage="1">
          <x14:formula1>
            <xm:f>'Zoznam tímov a pretekárov'!$B$41:$I$41</xm:f>
          </x14:formula1>
          <xm:sqref>C43:D43 F43:G43 I43:J43 L43:M43</xm:sqref>
        </x14:dataValidation>
        <x14:dataValidation type="list" allowBlank="1" showInputMessage="1" showErrorMessage="1">
          <x14:formula1>
            <xm:f>'Zoznam tímov a pretekárov'!$B$43:$I$43</xm:f>
          </x14:formula1>
          <xm:sqref>C45:D45 F45:G45 I45:J45 L45:M45</xm:sqref>
        </x14:dataValidation>
        <x14:dataValidation type="list" allowBlank="1" showInputMessage="1" showErrorMessage="1">
          <x14:formula1>
            <xm:f>'Zoznam tímov a pretekárov'!$B$45:$I$45</xm:f>
          </x14:formula1>
          <xm:sqref>L47:M47 I47:J47 F47:G47 C47:D47</xm:sqref>
        </x14:dataValidation>
        <x14:dataValidation type="list" allowBlank="1" showInputMessage="1" showErrorMessage="1">
          <x14:formula1>
            <xm:f>'Zoznam tímov a pretekárov'!$B$47:$I$47</xm:f>
          </x14:formula1>
          <xm:sqref>C49:D49 F49:G49 I49:J49 L49:M49</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53"/>
  <sheetViews>
    <sheetView topLeftCell="A19" zoomScaleNormal="100" workbookViewId="0">
      <selection activeCell="AF2" sqref="AF2:AH2"/>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15" max="15" width="14.85546875" bestFit="1" customWidth="1"/>
    <col min="20" max="20" width="15.5703125" bestFit="1" customWidth="1"/>
    <col min="21" max="21" width="26.7109375" bestFit="1" customWidth="1"/>
    <col min="22" max="22" width="30.42578125" bestFit="1" customWidth="1"/>
    <col min="23" max="23" width="15.5703125" bestFit="1" customWidth="1"/>
    <col min="24" max="24" width="14.85546875" bestFit="1" customWidth="1"/>
    <col min="29" max="29" width="15.5703125" bestFit="1" customWidth="1"/>
    <col min="30" max="30" width="26.7109375" bestFit="1" customWidth="1"/>
    <col min="31" max="31" width="30.42578125" bestFit="1" customWidth="1"/>
    <col min="32" max="32" width="15.5703125" bestFit="1" customWidth="1"/>
    <col min="33" max="33" width="14.85546875" bestFit="1" customWidth="1"/>
  </cols>
  <sheetData>
    <row r="1" spans="1:34" ht="45" customHeight="1" x14ac:dyDescent="0.2">
      <c r="A1" s="87"/>
      <c r="B1" s="299" t="s">
        <v>124</v>
      </c>
      <c r="C1" s="299"/>
      <c r="D1" s="299"/>
      <c r="E1" s="299"/>
      <c r="F1" s="299"/>
      <c r="G1" s="300"/>
      <c r="H1" s="83"/>
      <c r="J1" s="87"/>
      <c r="K1" s="299" t="s">
        <v>127</v>
      </c>
      <c r="L1" s="299"/>
      <c r="M1" s="299"/>
      <c r="N1" s="299"/>
      <c r="O1" s="299"/>
      <c r="P1" s="300"/>
      <c r="Q1" s="83"/>
      <c r="S1" s="87"/>
      <c r="T1" s="299" t="s">
        <v>126</v>
      </c>
      <c r="U1" s="299"/>
      <c r="V1" s="299"/>
      <c r="W1" s="299"/>
      <c r="X1" s="299"/>
      <c r="Y1" s="300"/>
      <c r="Z1" s="83"/>
      <c r="AB1" s="87"/>
      <c r="AC1" s="299" t="s">
        <v>125</v>
      </c>
      <c r="AD1" s="299"/>
      <c r="AE1" s="299"/>
      <c r="AF1" s="299"/>
      <c r="AG1" s="299"/>
      <c r="AH1" s="300"/>
    </row>
    <row r="2" spans="1:34" ht="45" customHeight="1" thickBot="1" x14ac:dyDescent="0.25">
      <c r="A2" s="88"/>
      <c r="B2" s="301" t="s">
        <v>143</v>
      </c>
      <c r="C2" s="301"/>
      <c r="D2" s="301"/>
      <c r="E2" s="302" t="s">
        <v>144</v>
      </c>
      <c r="F2" s="302"/>
      <c r="G2" s="303"/>
      <c r="H2" s="89"/>
      <c r="J2" s="88"/>
      <c r="K2" s="301" t="s">
        <v>143</v>
      </c>
      <c r="L2" s="301"/>
      <c r="M2" s="301"/>
      <c r="N2" s="302" t="s">
        <v>144</v>
      </c>
      <c r="O2" s="302"/>
      <c r="P2" s="303"/>
      <c r="Q2" s="89"/>
      <c r="S2" s="88"/>
      <c r="T2" s="301" t="s">
        <v>143</v>
      </c>
      <c r="U2" s="301"/>
      <c r="V2" s="301"/>
      <c r="W2" s="302" t="s">
        <v>144</v>
      </c>
      <c r="X2" s="302"/>
      <c r="Y2" s="303"/>
      <c r="Z2" s="89"/>
      <c r="AB2" s="88"/>
      <c r="AC2" s="301" t="s">
        <v>143</v>
      </c>
      <c r="AD2" s="301"/>
      <c r="AE2" s="301"/>
      <c r="AF2" s="302" t="s">
        <v>144</v>
      </c>
      <c r="AG2" s="302"/>
      <c r="AH2" s="303"/>
    </row>
    <row r="3" spans="1:34" ht="24.95" customHeight="1" thickBot="1" x14ac:dyDescent="0.25">
      <c r="A3" s="90" t="s">
        <v>109</v>
      </c>
      <c r="B3" s="310" t="s">
        <v>110</v>
      </c>
      <c r="C3" s="311"/>
      <c r="D3" s="91" t="s">
        <v>111</v>
      </c>
      <c r="E3" s="92" t="s">
        <v>112</v>
      </c>
      <c r="F3" s="92" t="s">
        <v>113</v>
      </c>
      <c r="G3" s="93" t="s">
        <v>114</v>
      </c>
      <c r="H3" s="94"/>
      <c r="J3" s="90" t="s">
        <v>109</v>
      </c>
      <c r="K3" s="310" t="s">
        <v>110</v>
      </c>
      <c r="L3" s="311"/>
      <c r="M3" s="91" t="s">
        <v>111</v>
      </c>
      <c r="N3" s="92" t="s">
        <v>112</v>
      </c>
      <c r="O3" s="92" t="s">
        <v>113</v>
      </c>
      <c r="P3" s="93" t="s">
        <v>114</v>
      </c>
      <c r="Q3" s="94"/>
      <c r="S3" s="90" t="s">
        <v>109</v>
      </c>
      <c r="T3" s="310" t="s">
        <v>110</v>
      </c>
      <c r="U3" s="311"/>
      <c r="V3" s="91" t="s">
        <v>111</v>
      </c>
      <c r="W3" s="92" t="s">
        <v>112</v>
      </c>
      <c r="X3" s="92" t="s">
        <v>113</v>
      </c>
      <c r="Y3" s="93" t="s">
        <v>114</v>
      </c>
      <c r="Z3" s="94"/>
      <c r="AB3" s="90" t="s">
        <v>109</v>
      </c>
      <c r="AC3" s="310" t="s">
        <v>110</v>
      </c>
      <c r="AD3" s="311"/>
      <c r="AE3" s="91" t="s">
        <v>111</v>
      </c>
      <c r="AF3" s="92" t="s">
        <v>112</v>
      </c>
      <c r="AG3" s="92" t="s">
        <v>113</v>
      </c>
      <c r="AH3" s="93" t="s">
        <v>114</v>
      </c>
    </row>
    <row r="4" spans="1:34" ht="31.5" customHeight="1" thickTop="1" x14ac:dyDescent="0.3">
      <c r="A4" s="95">
        <v>1</v>
      </c>
      <c r="B4" s="308" t="str">
        <f t="shared" ref="B4:B26" si="0">E31</f>
        <v>Bögi Patrik</v>
      </c>
      <c r="C4" s="309"/>
      <c r="D4" s="96" t="str">
        <f t="shared" ref="D4:D26" si="1">F31</f>
        <v>Topoľníky Arapaima</v>
      </c>
      <c r="E4" s="97"/>
      <c r="F4" s="97"/>
      <c r="G4" s="98"/>
      <c r="H4" s="8"/>
      <c r="J4" s="95">
        <v>1</v>
      </c>
      <c r="K4" s="308" t="str">
        <f t="shared" ref="K4:K26" si="2">N31</f>
        <v>Rovenský Denis</v>
      </c>
      <c r="L4" s="309"/>
      <c r="M4" s="96" t="str">
        <f t="shared" ref="M4:M26" si="3">O31</f>
        <v>Nová Baňa - Masterfish</v>
      </c>
      <c r="N4" s="97"/>
      <c r="O4" s="97"/>
      <c r="P4" s="98"/>
      <c r="Q4" s="8"/>
      <c r="S4" s="95">
        <v>1</v>
      </c>
      <c r="T4" s="308" t="str">
        <f t="shared" ref="T4:T26" si="4">W31</f>
        <v>Póda András</v>
      </c>
      <c r="U4" s="309"/>
      <c r="V4" s="96" t="str">
        <f t="shared" ref="V4:V26" si="5">X31</f>
        <v>Šurany Colmic</v>
      </c>
      <c r="W4" s="97"/>
      <c r="X4" s="97"/>
      <c r="Y4" s="98"/>
      <c r="Z4" s="8"/>
      <c r="AB4" s="95">
        <v>1</v>
      </c>
      <c r="AC4" s="308" t="str">
        <f t="shared" ref="AC4:AC26" si="6">AF31</f>
        <v>Rovenský Ivan</v>
      </c>
      <c r="AD4" s="309"/>
      <c r="AE4" s="96" t="str">
        <f t="shared" ref="AE4:AE26" si="7">AG31</f>
        <v>Nová Baňa - Masterfish</v>
      </c>
      <c r="AF4" s="97"/>
      <c r="AG4" s="97"/>
      <c r="AH4" s="98"/>
    </row>
    <row r="5" spans="1:34" ht="31.5" customHeight="1" x14ac:dyDescent="0.3">
      <c r="A5" s="99">
        <v>2</v>
      </c>
      <c r="B5" s="304" t="str">
        <f t="shared" si="0"/>
        <v>Hirjak Peter</v>
      </c>
      <c r="C5" s="305"/>
      <c r="D5" s="100" t="str">
        <f t="shared" si="1"/>
        <v>Košice C - Sensas</v>
      </c>
      <c r="E5" s="101"/>
      <c r="F5" s="101"/>
      <c r="G5" s="102"/>
      <c r="H5" s="8"/>
      <c r="J5" s="99">
        <v>2</v>
      </c>
      <c r="K5" s="304" t="str">
        <f t="shared" si="2"/>
        <v>Buchan Matej</v>
      </c>
      <c r="L5" s="305"/>
      <c r="M5" s="100" t="str">
        <f t="shared" si="3"/>
        <v>Bratislava V. - Abramis A</v>
      </c>
      <c r="N5" s="101"/>
      <c r="O5" s="101"/>
      <c r="P5" s="102"/>
      <c r="Q5" s="8"/>
      <c r="S5" s="99">
        <v>2</v>
      </c>
      <c r="T5" s="304" t="str">
        <f t="shared" si="4"/>
        <v>Hojstrič Vladimír</v>
      </c>
      <c r="U5" s="305"/>
      <c r="V5" s="100" t="str">
        <f t="shared" si="5"/>
        <v>Bratislava I.- AWA-S</v>
      </c>
      <c r="W5" s="101"/>
      <c r="X5" s="101"/>
      <c r="Y5" s="102"/>
      <c r="Z5" s="8"/>
      <c r="AB5" s="99">
        <v>2</v>
      </c>
      <c r="AC5" s="304" t="str">
        <f t="shared" si="6"/>
        <v>Gáspár József</v>
      </c>
      <c r="AD5" s="305"/>
      <c r="AE5" s="100" t="str">
        <f t="shared" si="7"/>
        <v>Štúrovo Timar mix Maver</v>
      </c>
      <c r="AF5" s="101"/>
      <c r="AG5" s="101"/>
      <c r="AH5" s="102"/>
    </row>
    <row r="6" spans="1:34" ht="31.5" customHeight="1" x14ac:dyDescent="0.3">
      <c r="A6" s="99">
        <v>3</v>
      </c>
      <c r="B6" s="304" t="str">
        <f t="shared" si="0"/>
        <v>Hossú Tamás</v>
      </c>
      <c r="C6" s="305"/>
      <c r="D6" s="100" t="str">
        <f t="shared" si="1"/>
        <v>Dunajská Streda  Szenzal</v>
      </c>
      <c r="E6" s="101"/>
      <c r="F6" s="101"/>
      <c r="G6" s="102"/>
      <c r="H6" s="8"/>
      <c r="J6" s="99">
        <v>3</v>
      </c>
      <c r="K6" s="304" t="str">
        <f t="shared" si="2"/>
        <v>Breuer Richard</v>
      </c>
      <c r="L6" s="305"/>
      <c r="M6" s="100" t="str">
        <f t="shared" si="3"/>
        <v>Košice D - Tubertini</v>
      </c>
      <c r="N6" s="101"/>
      <c r="O6" s="101"/>
      <c r="P6" s="102"/>
      <c r="Q6" s="8"/>
      <c r="S6" s="99">
        <v>3</v>
      </c>
      <c r="T6" s="304" t="str">
        <f t="shared" si="4"/>
        <v>Almási Tibor</v>
      </c>
      <c r="U6" s="305"/>
      <c r="V6" s="100" t="str">
        <f t="shared" si="5"/>
        <v>Nové Zámky  Maros-Mix Tubertini</v>
      </c>
      <c r="W6" s="101"/>
      <c r="X6" s="101"/>
      <c r="Y6" s="102"/>
      <c r="Z6" s="8"/>
      <c r="AB6" s="99">
        <v>3</v>
      </c>
      <c r="AC6" s="304" t="str">
        <f t="shared" si="6"/>
        <v>Tuka František</v>
      </c>
      <c r="AD6" s="305"/>
      <c r="AE6" s="100" t="str">
        <f t="shared" si="7"/>
        <v>Dunajská Streda  Szenzal</v>
      </c>
      <c r="AF6" s="101"/>
      <c r="AG6" s="101"/>
      <c r="AH6" s="102"/>
    </row>
    <row r="7" spans="1:34" ht="31.5" customHeight="1" x14ac:dyDescent="0.3">
      <c r="A7" s="99">
        <v>4</v>
      </c>
      <c r="B7" s="304" t="str">
        <f t="shared" si="0"/>
        <v>Gajdošík Rudolf</v>
      </c>
      <c r="C7" s="305"/>
      <c r="D7" s="100" t="str">
        <f t="shared" si="1"/>
        <v>Dolný Kubín - Robinson</v>
      </c>
      <c r="E7" s="101"/>
      <c r="F7" s="101"/>
      <c r="G7" s="102"/>
      <c r="H7" s="8"/>
      <c r="J7" s="99">
        <v>4</v>
      </c>
      <c r="K7" s="304" t="str">
        <f t="shared" si="2"/>
        <v>Slamka Erik</v>
      </c>
      <c r="L7" s="305"/>
      <c r="M7" s="100" t="str">
        <f t="shared" si="3"/>
        <v xml:space="preserve">Považská Bystrica A  Browning </v>
      </c>
      <c r="N7" s="101"/>
      <c r="O7" s="101"/>
      <c r="P7" s="102"/>
      <c r="Q7" s="8"/>
      <c r="S7" s="99">
        <v>4</v>
      </c>
      <c r="T7" s="304" t="str">
        <f t="shared" si="4"/>
        <v>Šrámek Maroš</v>
      </c>
      <c r="U7" s="305"/>
      <c r="V7" s="100" t="str">
        <f t="shared" si="5"/>
        <v>Košice Browning</v>
      </c>
      <c r="W7" s="101"/>
      <c r="X7" s="101"/>
      <c r="Y7" s="102"/>
      <c r="Z7" s="8"/>
      <c r="AB7" s="99">
        <v>4</v>
      </c>
      <c r="AC7" s="304" t="str">
        <f t="shared" si="6"/>
        <v>Krekáč Juraj</v>
      </c>
      <c r="AD7" s="305"/>
      <c r="AE7" s="100" t="str">
        <f t="shared" si="7"/>
        <v xml:space="preserve">Považská Bystrica A  Browning </v>
      </c>
      <c r="AF7" s="101"/>
      <c r="AG7" s="101"/>
      <c r="AH7" s="102"/>
    </row>
    <row r="8" spans="1:34" ht="31.5" customHeight="1" x14ac:dyDescent="0.3">
      <c r="A8" s="99">
        <v>5</v>
      </c>
      <c r="B8" s="304" t="str">
        <f t="shared" si="0"/>
        <v>Machata Peter</v>
      </c>
      <c r="C8" s="305"/>
      <c r="D8" s="100" t="str">
        <f t="shared" si="1"/>
        <v>Czechoslovakia feeder team</v>
      </c>
      <c r="E8" s="101"/>
      <c r="F8" s="101"/>
      <c r="G8" s="102"/>
      <c r="H8" s="8"/>
      <c r="J8" s="99">
        <v>5</v>
      </c>
      <c r="K8" s="304" t="str">
        <f t="shared" si="2"/>
        <v>Sárai Štefan</v>
      </c>
      <c r="L8" s="305"/>
      <c r="M8" s="100" t="str">
        <f t="shared" si="3"/>
        <v>Topoľníky Arapaima</v>
      </c>
      <c r="N8" s="101"/>
      <c r="O8" s="101"/>
      <c r="P8" s="102"/>
      <c r="Q8" s="8"/>
      <c r="S8" s="99">
        <v>5</v>
      </c>
      <c r="T8" s="304" t="str">
        <f t="shared" si="4"/>
        <v>Hašuk Peter</v>
      </c>
      <c r="U8" s="305"/>
      <c r="V8" s="100" t="str">
        <f t="shared" si="5"/>
        <v>Sereď -Feeder team Sereď</v>
      </c>
      <c r="W8" s="101"/>
      <c r="X8" s="101"/>
      <c r="Y8" s="102"/>
      <c r="Z8" s="8"/>
      <c r="AB8" s="99">
        <v>5</v>
      </c>
      <c r="AC8" s="304" t="str">
        <f t="shared" si="6"/>
        <v>Smaha Jiří</v>
      </c>
      <c r="AD8" s="305"/>
      <c r="AE8" s="100" t="str">
        <f t="shared" si="7"/>
        <v>Bratislava I.- AWA-S</v>
      </c>
      <c r="AF8" s="101"/>
      <c r="AG8" s="101"/>
      <c r="AH8" s="102"/>
    </row>
    <row r="9" spans="1:34" ht="31.5" customHeight="1" x14ac:dyDescent="0.3">
      <c r="A9" s="99">
        <v>6</v>
      </c>
      <c r="B9" s="304" t="str">
        <f t="shared" si="0"/>
        <v>Hodek Oto</v>
      </c>
      <c r="C9" s="305"/>
      <c r="D9" s="100" t="str">
        <f t="shared" si="1"/>
        <v>Komárno -Tubertini</v>
      </c>
      <c r="E9" s="101"/>
      <c r="F9" s="103"/>
      <c r="G9" s="102"/>
      <c r="H9" s="8"/>
      <c r="J9" s="99">
        <v>6</v>
      </c>
      <c r="K9" s="304" t="str">
        <f t="shared" si="2"/>
        <v>Černák Peter</v>
      </c>
      <c r="L9" s="305"/>
      <c r="M9" s="100" t="str">
        <f t="shared" si="3"/>
        <v>Sereď -Feeder team Sereď</v>
      </c>
      <c r="N9" s="101"/>
      <c r="O9" s="103"/>
      <c r="P9" s="102"/>
      <c r="Q9" s="8"/>
      <c r="S9" s="99">
        <v>6</v>
      </c>
      <c r="T9" s="304" t="str">
        <f t="shared" si="4"/>
        <v>Kriška Branislav</v>
      </c>
      <c r="U9" s="305"/>
      <c r="V9" s="100" t="str">
        <f t="shared" si="5"/>
        <v>Hlohovec - Browvning</v>
      </c>
      <c r="W9" s="101"/>
      <c r="X9" s="103"/>
      <c r="Y9" s="102"/>
      <c r="Z9" s="8"/>
      <c r="AB9" s="99">
        <v>6</v>
      </c>
      <c r="AC9" s="304" t="e">
        <f t="shared" si="6"/>
        <v>#N/A</v>
      </c>
      <c r="AD9" s="305"/>
      <c r="AE9" s="100" t="e">
        <f t="shared" si="7"/>
        <v>#N/A</v>
      </c>
      <c r="AF9" s="101"/>
      <c r="AG9" s="103"/>
      <c r="AH9" s="102"/>
    </row>
    <row r="10" spans="1:34" ht="31.5" customHeight="1" x14ac:dyDescent="0.3">
      <c r="A10" s="99">
        <v>7</v>
      </c>
      <c r="B10" s="304" t="str">
        <f t="shared" si="0"/>
        <v>Galgóci Miloš</v>
      </c>
      <c r="C10" s="305"/>
      <c r="D10" s="100" t="str">
        <f t="shared" si="1"/>
        <v>Sereď -Feeder team Sereď</v>
      </c>
      <c r="E10" s="101"/>
      <c r="F10" s="101"/>
      <c r="G10" s="102"/>
      <c r="H10" s="8"/>
      <c r="J10" s="99">
        <v>7</v>
      </c>
      <c r="K10" s="304" t="str">
        <f t="shared" si="2"/>
        <v>Bartakovics Richard</v>
      </c>
      <c r="L10" s="305"/>
      <c r="M10" s="100" t="str">
        <f t="shared" si="3"/>
        <v>Senec</v>
      </c>
      <c r="N10" s="101"/>
      <c r="O10" s="101"/>
      <c r="P10" s="102"/>
      <c r="Q10" s="8"/>
      <c r="S10" s="99">
        <v>7</v>
      </c>
      <c r="T10" s="304" t="str">
        <f t="shared" si="4"/>
        <v>Czajlík Karol</v>
      </c>
      <c r="U10" s="305"/>
      <c r="V10" s="100" t="str">
        <f t="shared" si="5"/>
        <v>Topoľníky Arapaima</v>
      </c>
      <c r="W10" s="101"/>
      <c r="X10" s="101"/>
      <c r="Y10" s="102"/>
      <c r="Z10" s="8"/>
      <c r="AB10" s="99">
        <v>7</v>
      </c>
      <c r="AC10" s="304" t="str">
        <f t="shared" si="6"/>
        <v>Hollý Miroslav</v>
      </c>
      <c r="AD10" s="305"/>
      <c r="AE10" s="100" t="str">
        <f t="shared" si="7"/>
        <v>Piešťany - Energofish</v>
      </c>
      <c r="AF10" s="101"/>
      <c r="AG10" s="101"/>
      <c r="AH10" s="102"/>
    </row>
    <row r="11" spans="1:34" ht="31.5" customHeight="1" x14ac:dyDescent="0.3">
      <c r="A11" s="99">
        <v>8</v>
      </c>
      <c r="B11" s="304" t="e">
        <f t="shared" si="0"/>
        <v>#N/A</v>
      </c>
      <c r="C11" s="305"/>
      <c r="D11" s="100" t="e">
        <f t="shared" si="1"/>
        <v>#N/A</v>
      </c>
      <c r="E11" s="101"/>
      <c r="F11" s="101"/>
      <c r="G11" s="102"/>
      <c r="H11" s="8"/>
      <c r="J11" s="99">
        <v>8</v>
      </c>
      <c r="K11" s="304" t="str">
        <f t="shared" si="2"/>
        <v>Soóky Dominik</v>
      </c>
      <c r="L11" s="305"/>
      <c r="M11" s="100" t="str">
        <f t="shared" si="3"/>
        <v>Nové Zámky  Maros-Mix Tubertini</v>
      </c>
      <c r="N11" s="101"/>
      <c r="O11" s="101"/>
      <c r="P11" s="102"/>
      <c r="Q11" s="8"/>
      <c r="S11" s="99">
        <v>8</v>
      </c>
      <c r="T11" s="304" t="str">
        <f t="shared" si="4"/>
        <v>Brašen Pavol</v>
      </c>
      <c r="U11" s="305"/>
      <c r="V11" s="100" t="str">
        <f t="shared" si="5"/>
        <v>Bratislava V. - Abramis B</v>
      </c>
      <c r="W11" s="101"/>
      <c r="X11" s="101"/>
      <c r="Y11" s="102"/>
      <c r="Z11" s="8"/>
      <c r="AB11" s="99">
        <v>8</v>
      </c>
      <c r="AC11" s="304" t="str">
        <f t="shared" si="6"/>
        <v>Kopinec David</v>
      </c>
      <c r="AD11" s="305"/>
      <c r="AE11" s="100" t="str">
        <f t="shared" si="7"/>
        <v>Hlohovec - Browvning</v>
      </c>
      <c r="AF11" s="101"/>
      <c r="AG11" s="101"/>
      <c r="AH11" s="102"/>
    </row>
    <row r="12" spans="1:34" ht="31.5" customHeight="1" x14ac:dyDescent="0.3">
      <c r="A12" s="99">
        <v>9</v>
      </c>
      <c r="B12" s="304" t="str">
        <f t="shared" si="0"/>
        <v>Mindák Tomáš</v>
      </c>
      <c r="C12" s="305"/>
      <c r="D12" s="100" t="str">
        <f t="shared" si="1"/>
        <v>Nová Baňa - Masterfish</v>
      </c>
      <c r="E12" s="101"/>
      <c r="F12" s="101"/>
      <c r="G12" s="102"/>
      <c r="H12" s="8"/>
      <c r="J12" s="99">
        <v>9</v>
      </c>
      <c r="K12" s="304" t="str">
        <f t="shared" si="2"/>
        <v>Divéky Jozef</v>
      </c>
      <c r="L12" s="305"/>
      <c r="M12" s="100" t="str">
        <f t="shared" si="3"/>
        <v>Bratislava I.- AWA-S</v>
      </c>
      <c r="N12" s="101"/>
      <c r="O12" s="101"/>
      <c r="P12" s="102"/>
      <c r="Q12" s="8"/>
      <c r="S12" s="99">
        <v>9</v>
      </c>
      <c r="T12" s="304" t="str">
        <f t="shared" si="4"/>
        <v>Janečka Martin</v>
      </c>
      <c r="U12" s="305"/>
      <c r="V12" s="100" t="str">
        <f t="shared" si="5"/>
        <v>Czechoslovakia feeder team</v>
      </c>
      <c r="W12" s="101"/>
      <c r="X12" s="101"/>
      <c r="Y12" s="102"/>
      <c r="Z12" s="8"/>
      <c r="AB12" s="99">
        <v>9</v>
      </c>
      <c r="AC12" s="304" t="str">
        <f t="shared" si="6"/>
        <v>Jarábek Attila</v>
      </c>
      <c r="AD12" s="305"/>
      <c r="AE12" s="100" t="str">
        <f t="shared" si="7"/>
        <v xml:space="preserve">Galanta -Sensas </v>
      </c>
      <c r="AF12" s="101"/>
      <c r="AG12" s="101"/>
      <c r="AH12" s="102"/>
    </row>
    <row r="13" spans="1:34" ht="31.5" customHeight="1" x14ac:dyDescent="0.3">
      <c r="A13" s="99">
        <v>10</v>
      </c>
      <c r="B13" s="304" t="str">
        <f t="shared" si="0"/>
        <v>Koleno Peter</v>
      </c>
      <c r="C13" s="305"/>
      <c r="D13" s="100" t="str">
        <f t="shared" si="1"/>
        <v>Šurany Colmic</v>
      </c>
      <c r="E13" s="101"/>
      <c r="F13" s="101"/>
      <c r="G13" s="102"/>
      <c r="H13" s="8"/>
      <c r="J13" s="99">
        <v>10</v>
      </c>
      <c r="K13" s="304" t="str">
        <f t="shared" si="2"/>
        <v>Beniš Peter</v>
      </c>
      <c r="L13" s="305"/>
      <c r="M13" s="100" t="str">
        <f t="shared" si="3"/>
        <v>Košice C - Sensas</v>
      </c>
      <c r="N13" s="101"/>
      <c r="O13" s="101"/>
      <c r="P13" s="102"/>
      <c r="Q13" s="8"/>
      <c r="S13" s="99">
        <v>10</v>
      </c>
      <c r="T13" s="304" t="str">
        <f t="shared" si="4"/>
        <v>Šimko Jozef</v>
      </c>
      <c r="U13" s="305"/>
      <c r="V13" s="100" t="str">
        <f t="shared" si="5"/>
        <v>Nová Baňa - Masterfish</v>
      </c>
      <c r="W13" s="101"/>
      <c r="X13" s="101"/>
      <c r="Y13" s="102"/>
      <c r="Z13" s="8"/>
      <c r="AB13" s="99">
        <v>10</v>
      </c>
      <c r="AC13" s="304" t="str">
        <f t="shared" si="6"/>
        <v>Ponya Alexander</v>
      </c>
      <c r="AD13" s="305"/>
      <c r="AE13" s="100" t="str">
        <f t="shared" si="7"/>
        <v>Bratislava II. - Trabucco</v>
      </c>
      <c r="AF13" s="101"/>
      <c r="AG13" s="101"/>
      <c r="AH13" s="102"/>
    </row>
    <row r="14" spans="1:34" ht="31.5" customHeight="1" x14ac:dyDescent="0.3">
      <c r="A14" s="99">
        <v>11</v>
      </c>
      <c r="B14" s="304" t="str">
        <f t="shared" si="0"/>
        <v>Korman Patrik</v>
      </c>
      <c r="C14" s="305"/>
      <c r="D14" s="100" t="str">
        <f t="shared" si="1"/>
        <v xml:space="preserve">Galanta -Sensas </v>
      </c>
      <c r="E14" s="101"/>
      <c r="F14" s="101"/>
      <c r="G14" s="102"/>
      <c r="H14" s="8"/>
      <c r="J14" s="99">
        <v>11</v>
      </c>
      <c r="K14" s="304" t="str">
        <f t="shared" si="2"/>
        <v>Šabata Jakub</v>
      </c>
      <c r="L14" s="305"/>
      <c r="M14" s="100" t="str">
        <f t="shared" si="3"/>
        <v>Czechoslovakia feeder team</v>
      </c>
      <c r="N14" s="101"/>
      <c r="O14" s="101"/>
      <c r="P14" s="102"/>
      <c r="Q14" s="8"/>
      <c r="S14" s="99">
        <v>11</v>
      </c>
      <c r="T14" s="304" t="str">
        <f t="shared" si="4"/>
        <v>Paksi Nick</v>
      </c>
      <c r="U14" s="305"/>
      <c r="V14" s="100" t="str">
        <f t="shared" si="5"/>
        <v>Komárno -Tubertini</v>
      </c>
      <c r="W14" s="101"/>
      <c r="X14" s="101"/>
      <c r="Y14" s="102"/>
      <c r="Z14" s="8"/>
      <c r="AB14" s="99">
        <v>11</v>
      </c>
      <c r="AC14" s="304" t="str">
        <f t="shared" si="6"/>
        <v>Beniš Ján</v>
      </c>
      <c r="AD14" s="305"/>
      <c r="AE14" s="100" t="str">
        <f t="shared" si="7"/>
        <v>Košice C - Sensas</v>
      </c>
      <c r="AF14" s="101"/>
      <c r="AG14" s="101"/>
      <c r="AH14" s="102"/>
    </row>
    <row r="15" spans="1:34" ht="31.5" customHeight="1" x14ac:dyDescent="0.3">
      <c r="A15" s="99">
        <v>12</v>
      </c>
      <c r="B15" s="304" t="str">
        <f t="shared" si="0"/>
        <v>Škovran Róbert</v>
      </c>
      <c r="C15" s="305"/>
      <c r="D15" s="100" t="str">
        <f t="shared" si="1"/>
        <v>Košice D - Tubertini</v>
      </c>
      <c r="E15" s="101"/>
      <c r="F15" s="101"/>
      <c r="G15" s="102"/>
      <c r="H15" s="8"/>
      <c r="J15" s="99">
        <v>12</v>
      </c>
      <c r="K15" s="304" t="e">
        <f t="shared" si="2"/>
        <v>#N/A</v>
      </c>
      <c r="L15" s="305"/>
      <c r="M15" s="100" t="e">
        <f t="shared" si="3"/>
        <v>#N/A</v>
      </c>
      <c r="N15" s="101"/>
      <c r="O15" s="101"/>
      <c r="P15" s="102"/>
      <c r="Q15" s="8"/>
      <c r="S15" s="99">
        <v>12</v>
      </c>
      <c r="T15" s="304" t="str">
        <f t="shared" si="4"/>
        <v>Németh Norbert</v>
      </c>
      <c r="U15" s="305"/>
      <c r="V15" s="100" t="str">
        <f t="shared" si="5"/>
        <v>Piešťany - Energofish</v>
      </c>
      <c r="W15" s="101"/>
      <c r="X15" s="101"/>
      <c r="Y15" s="102"/>
      <c r="Z15" s="8"/>
      <c r="AB15" s="99">
        <v>12</v>
      </c>
      <c r="AC15" s="304" t="str">
        <f t="shared" si="6"/>
        <v>Filák František</v>
      </c>
      <c r="AD15" s="305"/>
      <c r="AE15" s="100" t="str">
        <f t="shared" si="7"/>
        <v>Czechoslovakia feeder team</v>
      </c>
      <c r="AF15" s="101"/>
      <c r="AG15" s="101"/>
      <c r="AH15" s="102"/>
    </row>
    <row r="16" spans="1:34" ht="31.5" customHeight="1" x14ac:dyDescent="0.3">
      <c r="A16" s="99">
        <v>13</v>
      </c>
      <c r="B16" s="304" t="str">
        <f t="shared" si="0"/>
        <v>Milošovič Martin</v>
      </c>
      <c r="C16" s="305"/>
      <c r="D16" s="100" t="str">
        <f t="shared" si="1"/>
        <v>Senec</v>
      </c>
      <c r="E16" s="101"/>
      <c r="F16" s="101"/>
      <c r="G16" s="102"/>
      <c r="H16" s="8"/>
      <c r="J16" s="99">
        <v>13</v>
      </c>
      <c r="K16" s="304" t="str">
        <f t="shared" si="2"/>
        <v>Mórocz Peter</v>
      </c>
      <c r="L16" s="305"/>
      <c r="M16" s="100" t="str">
        <f t="shared" si="3"/>
        <v>Košice Browning</v>
      </c>
      <c r="N16" s="101"/>
      <c r="O16" s="101"/>
      <c r="P16" s="102"/>
      <c r="Q16" s="8"/>
      <c r="S16" s="99">
        <v>13</v>
      </c>
      <c r="T16" s="304" t="str">
        <f t="shared" si="4"/>
        <v>Vanya József</v>
      </c>
      <c r="U16" s="305"/>
      <c r="V16" s="100" t="str">
        <f t="shared" si="5"/>
        <v>Senec</v>
      </c>
      <c r="W16" s="101"/>
      <c r="X16" s="101"/>
      <c r="Y16" s="102"/>
      <c r="Z16" s="8"/>
      <c r="AB16" s="99">
        <v>13</v>
      </c>
      <c r="AC16" s="304" t="str">
        <f t="shared" si="6"/>
        <v>Pilek Patrik</v>
      </c>
      <c r="AD16" s="305"/>
      <c r="AE16" s="100" t="str">
        <f t="shared" si="7"/>
        <v>Sereď -Feeder team Sereď</v>
      </c>
      <c r="AF16" s="101"/>
      <c r="AG16" s="101"/>
      <c r="AH16" s="102"/>
    </row>
    <row r="17" spans="1:34" ht="31.5" customHeight="1" x14ac:dyDescent="0.3">
      <c r="A17" s="99">
        <v>14</v>
      </c>
      <c r="B17" s="304" t="str">
        <f t="shared" si="0"/>
        <v>Tóth Tibor</v>
      </c>
      <c r="C17" s="305"/>
      <c r="D17" s="100" t="str">
        <f t="shared" si="1"/>
        <v>Štúrovo Timar mix Maver</v>
      </c>
      <c r="E17" s="104"/>
      <c r="F17" s="104"/>
      <c r="G17" s="105"/>
      <c r="H17" s="8"/>
      <c r="J17" s="99">
        <v>14</v>
      </c>
      <c r="K17" s="304" t="str">
        <f t="shared" si="2"/>
        <v>Púčik Jozef</v>
      </c>
      <c r="L17" s="305"/>
      <c r="M17" s="100" t="str">
        <f t="shared" si="3"/>
        <v>Dolný Kubín - Robinson</v>
      </c>
      <c r="N17" s="104"/>
      <c r="O17" s="104"/>
      <c r="P17" s="105"/>
      <c r="Q17" s="8"/>
      <c r="S17" s="99">
        <v>14</v>
      </c>
      <c r="T17" s="304" t="e">
        <f t="shared" si="4"/>
        <v>#N/A</v>
      </c>
      <c r="U17" s="305"/>
      <c r="V17" s="100" t="e">
        <f t="shared" si="5"/>
        <v>#N/A</v>
      </c>
      <c r="W17" s="104"/>
      <c r="X17" s="104"/>
      <c r="Y17" s="105"/>
      <c r="Z17" s="8"/>
      <c r="AB17" s="99">
        <v>14</v>
      </c>
      <c r="AC17" s="304" t="str">
        <f t="shared" si="6"/>
        <v>Szerencsés Roman</v>
      </c>
      <c r="AD17" s="305"/>
      <c r="AE17" s="100" t="str">
        <f t="shared" si="7"/>
        <v>Topoľníky Arapaima</v>
      </c>
      <c r="AF17" s="104"/>
      <c r="AG17" s="104"/>
      <c r="AH17" s="105"/>
    </row>
    <row r="18" spans="1:34" ht="31.5" customHeight="1" x14ac:dyDescent="0.3">
      <c r="A18" s="99">
        <v>15</v>
      </c>
      <c r="B18" s="304" t="str">
        <f t="shared" si="0"/>
        <v>Haššo Martin</v>
      </c>
      <c r="C18" s="305"/>
      <c r="D18" s="100" t="str">
        <f t="shared" si="1"/>
        <v>Hlohovec - Browvning</v>
      </c>
      <c r="E18" s="101"/>
      <c r="F18" s="101"/>
      <c r="G18" s="102"/>
      <c r="H18" s="8"/>
      <c r="J18" s="99">
        <v>15</v>
      </c>
      <c r="K18" s="304" t="str">
        <f t="shared" si="2"/>
        <v>Palinkáš Milan</v>
      </c>
      <c r="L18" s="305"/>
      <c r="M18" s="100" t="str">
        <f t="shared" si="3"/>
        <v>Bratislava II. - Trabucco</v>
      </c>
      <c r="N18" s="101"/>
      <c r="O18" s="101"/>
      <c r="P18" s="102"/>
      <c r="Q18" s="8"/>
      <c r="S18" s="99">
        <v>15</v>
      </c>
      <c r="T18" s="304" t="str">
        <f t="shared" si="4"/>
        <v>Molnár Patrik</v>
      </c>
      <c r="U18" s="305"/>
      <c r="V18" s="100" t="str">
        <f t="shared" si="5"/>
        <v>Košice D - Tubertini</v>
      </c>
      <c r="W18" s="101"/>
      <c r="X18" s="101"/>
      <c r="Y18" s="102"/>
      <c r="Z18" s="8"/>
      <c r="AB18" s="99">
        <v>15</v>
      </c>
      <c r="AC18" s="304" t="str">
        <f t="shared" si="6"/>
        <v>Michlík Milan</v>
      </c>
      <c r="AD18" s="305"/>
      <c r="AE18" s="100" t="str">
        <f t="shared" si="7"/>
        <v>Senec</v>
      </c>
      <c r="AF18" s="101"/>
      <c r="AG18" s="101"/>
      <c r="AH18" s="102"/>
    </row>
    <row r="19" spans="1:34" ht="31.5" customHeight="1" x14ac:dyDescent="0.3">
      <c r="A19" s="99">
        <v>16</v>
      </c>
      <c r="B19" s="304" t="str">
        <f t="shared" si="0"/>
        <v>Hason Marián</v>
      </c>
      <c r="C19" s="305"/>
      <c r="D19" s="100" t="str">
        <f t="shared" si="1"/>
        <v>Bratislava I.- AWA-S</v>
      </c>
      <c r="E19" s="101"/>
      <c r="F19" s="101"/>
      <c r="G19" s="102"/>
      <c r="H19" s="8"/>
      <c r="J19" s="99">
        <v>16</v>
      </c>
      <c r="K19" s="304" t="e">
        <f t="shared" si="2"/>
        <v>#N/A</v>
      </c>
      <c r="L19" s="305"/>
      <c r="M19" s="100" t="e">
        <f t="shared" si="3"/>
        <v>#N/A</v>
      </c>
      <c r="N19" s="101"/>
      <c r="O19" s="101"/>
      <c r="P19" s="102"/>
      <c r="Q19" s="8"/>
      <c r="S19" s="99">
        <v>16</v>
      </c>
      <c r="T19" s="304" t="str">
        <f t="shared" si="4"/>
        <v>Jamborek Tomáš</v>
      </c>
      <c r="U19" s="305"/>
      <c r="V19" s="100" t="str">
        <f t="shared" si="5"/>
        <v xml:space="preserve">Považská Bystrica A  Browning </v>
      </c>
      <c r="W19" s="101"/>
      <c r="X19" s="101"/>
      <c r="Y19" s="102"/>
      <c r="Z19" s="8"/>
      <c r="AB19" s="99">
        <v>16</v>
      </c>
      <c r="AC19" s="304" t="str">
        <f t="shared" si="6"/>
        <v>Petróci Martin</v>
      </c>
      <c r="AD19" s="305"/>
      <c r="AE19" s="100" t="str">
        <f t="shared" si="7"/>
        <v>Košice Browning</v>
      </c>
      <c r="AF19" s="101"/>
      <c r="AG19" s="101"/>
      <c r="AH19" s="102"/>
    </row>
    <row r="20" spans="1:34" ht="31.5" customHeight="1" x14ac:dyDescent="0.3">
      <c r="A20" s="99">
        <v>17</v>
      </c>
      <c r="B20" s="304" t="str">
        <f t="shared" si="0"/>
        <v>Szilvási Szilárd</v>
      </c>
      <c r="C20" s="305"/>
      <c r="D20" s="100" t="str">
        <f t="shared" si="1"/>
        <v>Piešťany - Energofish</v>
      </c>
      <c r="E20" s="101"/>
      <c r="F20" s="101"/>
      <c r="G20" s="102"/>
      <c r="H20" s="8"/>
      <c r="J20" s="99">
        <v>17</v>
      </c>
      <c r="K20" s="304" t="str">
        <f t="shared" si="2"/>
        <v>Polák Karol</v>
      </c>
      <c r="L20" s="305"/>
      <c r="M20" s="100" t="str">
        <f t="shared" si="3"/>
        <v>Bratislava V. - Abramis B</v>
      </c>
      <c r="N20" s="101"/>
      <c r="O20" s="101"/>
      <c r="P20" s="102"/>
      <c r="Q20" s="8"/>
      <c r="S20" s="99">
        <v>17</v>
      </c>
      <c r="T20" s="304" t="str">
        <f t="shared" si="4"/>
        <v>Karvaš Kamil</v>
      </c>
      <c r="U20" s="305"/>
      <c r="V20" s="100" t="str">
        <f t="shared" si="5"/>
        <v xml:space="preserve">Galanta -Sensas </v>
      </c>
      <c r="W20" s="101"/>
      <c r="X20" s="101"/>
      <c r="Y20" s="102"/>
      <c r="Z20" s="8"/>
      <c r="AB20" s="99">
        <v>17</v>
      </c>
      <c r="AC20" s="304" t="str">
        <f t="shared" si="6"/>
        <v>Kovalkovič Gabriel</v>
      </c>
      <c r="AD20" s="305"/>
      <c r="AE20" s="100" t="str">
        <f t="shared" si="7"/>
        <v>Košice D - Tubertini</v>
      </c>
      <c r="AF20" s="101"/>
      <c r="AG20" s="101"/>
      <c r="AH20" s="102"/>
    </row>
    <row r="21" spans="1:34" ht="31.5" customHeight="1" x14ac:dyDescent="0.3">
      <c r="A21" s="99">
        <v>18</v>
      </c>
      <c r="B21" s="304" t="str">
        <f t="shared" si="0"/>
        <v>Gergel Marek</v>
      </c>
      <c r="C21" s="307"/>
      <c r="D21" s="100" t="str">
        <f t="shared" si="1"/>
        <v>Nové Zámky  Maros-Mix Tubertini</v>
      </c>
      <c r="E21" s="97"/>
      <c r="F21" s="97"/>
      <c r="G21" s="98"/>
      <c r="H21" s="8"/>
      <c r="J21" s="99">
        <v>18</v>
      </c>
      <c r="K21" s="304" t="str">
        <f t="shared" si="2"/>
        <v>Gyurkovits Jozef</v>
      </c>
      <c r="L21" s="307"/>
      <c r="M21" s="100" t="str">
        <f t="shared" si="3"/>
        <v>Dunajská Streda  Szenzal</v>
      </c>
      <c r="N21" s="97"/>
      <c r="O21" s="97"/>
      <c r="P21" s="98"/>
      <c r="Q21" s="8"/>
      <c r="S21" s="99">
        <v>18</v>
      </c>
      <c r="T21" s="304" t="str">
        <f t="shared" si="4"/>
        <v>Juhász Zoltán</v>
      </c>
      <c r="U21" s="305"/>
      <c r="V21" s="100" t="str">
        <f t="shared" si="5"/>
        <v>Štúrovo Timar mix Maver</v>
      </c>
      <c r="W21" s="97"/>
      <c r="X21" s="97"/>
      <c r="Y21" s="98"/>
      <c r="Z21" s="8"/>
      <c r="AB21" s="99">
        <v>18</v>
      </c>
      <c r="AC21" s="304" t="str">
        <f t="shared" si="6"/>
        <v>Buchan Vladimír</v>
      </c>
      <c r="AD21" s="305"/>
      <c r="AE21" s="100" t="str">
        <f t="shared" si="7"/>
        <v>Bratislava V. - Abramis B</v>
      </c>
      <c r="AF21" s="97"/>
      <c r="AG21" s="97"/>
      <c r="AH21" s="98"/>
    </row>
    <row r="22" spans="1:34" ht="31.5" customHeight="1" x14ac:dyDescent="0.3">
      <c r="A22" s="99">
        <v>19</v>
      </c>
      <c r="B22" s="304" t="str">
        <f t="shared" si="0"/>
        <v>Szabó Ladislav</v>
      </c>
      <c r="C22" s="307"/>
      <c r="D22" s="100" t="str">
        <f t="shared" si="1"/>
        <v>Dunajská Streda - Golden feeder team</v>
      </c>
      <c r="E22" s="97"/>
      <c r="F22" s="97"/>
      <c r="G22" s="98"/>
      <c r="H22" s="8"/>
      <c r="J22" s="99">
        <v>19</v>
      </c>
      <c r="K22" s="304" t="str">
        <f t="shared" si="2"/>
        <v>Kurcsik Attila</v>
      </c>
      <c r="L22" s="305"/>
      <c r="M22" s="100" t="str">
        <f t="shared" si="3"/>
        <v>Šurany Colmic</v>
      </c>
      <c r="N22" s="101"/>
      <c r="O22" s="101"/>
      <c r="P22" s="102"/>
      <c r="Q22" s="8"/>
      <c r="S22" s="99">
        <v>19</v>
      </c>
      <c r="T22" s="304" t="e">
        <f t="shared" si="4"/>
        <v>#N/A</v>
      </c>
      <c r="U22" s="305"/>
      <c r="V22" s="100" t="e">
        <f t="shared" si="5"/>
        <v>#N/A</v>
      </c>
      <c r="W22" s="101"/>
      <c r="X22" s="101"/>
      <c r="Y22" s="102"/>
      <c r="Z22" s="8"/>
      <c r="AB22" s="99">
        <v>19</v>
      </c>
      <c r="AC22" s="304" t="e">
        <f t="shared" si="6"/>
        <v>#N/A</v>
      </c>
      <c r="AD22" s="305"/>
      <c r="AE22" s="100" t="e">
        <f t="shared" si="7"/>
        <v>#N/A</v>
      </c>
      <c r="AF22" s="101"/>
      <c r="AG22" s="101"/>
      <c r="AH22" s="102"/>
    </row>
    <row r="23" spans="1:34" ht="31.5" customHeight="1" x14ac:dyDescent="0.3">
      <c r="A23" s="99">
        <v>20</v>
      </c>
      <c r="B23" s="304" t="str">
        <f t="shared" si="0"/>
        <v>Chandoga Peter</v>
      </c>
      <c r="C23" s="307"/>
      <c r="D23" s="100" t="str">
        <f t="shared" si="1"/>
        <v>Bratislava V. - Abramis A</v>
      </c>
      <c r="E23" s="97"/>
      <c r="F23" s="97"/>
      <c r="G23" s="98"/>
      <c r="H23" s="8"/>
      <c r="J23" s="99">
        <v>20</v>
      </c>
      <c r="K23" s="304" t="str">
        <f t="shared" si="2"/>
        <v>Horváth Oszkár</v>
      </c>
      <c r="L23" s="305"/>
      <c r="M23" s="100" t="str">
        <f t="shared" si="3"/>
        <v>Dunajská Streda - Golden feeder team</v>
      </c>
      <c r="N23" s="101"/>
      <c r="O23" s="101"/>
      <c r="P23" s="102"/>
      <c r="Q23" s="8"/>
      <c r="S23" s="99">
        <v>20</v>
      </c>
      <c r="T23" s="304" t="str">
        <f t="shared" si="4"/>
        <v>Križan Martin</v>
      </c>
      <c r="U23" s="305"/>
      <c r="V23" s="100" t="str">
        <f t="shared" si="5"/>
        <v>Bratislava V. - Abramis A</v>
      </c>
      <c r="W23" s="101"/>
      <c r="X23" s="101"/>
      <c r="Y23" s="102"/>
      <c r="Z23" s="8"/>
      <c r="AB23" s="99">
        <v>20</v>
      </c>
      <c r="AC23" s="304" t="str">
        <f t="shared" si="6"/>
        <v>Drozdík Gabriel</v>
      </c>
      <c r="AD23" s="305"/>
      <c r="AE23" s="100" t="str">
        <f t="shared" si="7"/>
        <v>Šurany Colmic</v>
      </c>
      <c r="AF23" s="101"/>
      <c r="AG23" s="101"/>
      <c r="AH23" s="102"/>
    </row>
    <row r="24" spans="1:34" ht="31.5" customHeight="1" x14ac:dyDescent="0.3">
      <c r="A24" s="99">
        <v>21</v>
      </c>
      <c r="B24" s="304" t="str">
        <f t="shared" si="0"/>
        <v>Jusinko Štefan</v>
      </c>
      <c r="C24" s="307"/>
      <c r="D24" s="100" t="str">
        <f t="shared" si="1"/>
        <v>Košice Browning</v>
      </c>
      <c r="E24" s="97"/>
      <c r="F24" s="97"/>
      <c r="G24" s="98"/>
      <c r="H24" s="8"/>
      <c r="J24" s="99">
        <v>21</v>
      </c>
      <c r="K24" s="304" t="str">
        <f t="shared" si="2"/>
        <v>Garay Kristof</v>
      </c>
      <c r="L24" s="305"/>
      <c r="M24" s="100" t="str">
        <f t="shared" si="3"/>
        <v>Štúrovo Timar mix Maver</v>
      </c>
      <c r="N24" s="101"/>
      <c r="O24" s="101"/>
      <c r="P24" s="102"/>
      <c r="Q24" s="8"/>
      <c r="S24" s="99">
        <v>21</v>
      </c>
      <c r="T24" s="304" t="str">
        <f t="shared" si="4"/>
        <v>Szelle Norbert</v>
      </c>
      <c r="U24" s="305"/>
      <c r="V24" s="100" t="str">
        <f t="shared" si="5"/>
        <v>Dunajská Streda  Szenzal</v>
      </c>
      <c r="W24" s="101"/>
      <c r="X24" s="101"/>
      <c r="Y24" s="102"/>
      <c r="Z24" s="8"/>
      <c r="AB24" s="99">
        <v>21</v>
      </c>
      <c r="AC24" s="304" t="str">
        <f t="shared" si="6"/>
        <v>Borsányi Peter</v>
      </c>
      <c r="AD24" s="305"/>
      <c r="AE24" s="100" t="str">
        <f t="shared" si="7"/>
        <v>Dunajská Streda - Golden feeder team</v>
      </c>
      <c r="AF24" s="101"/>
      <c r="AG24" s="101"/>
      <c r="AH24" s="102"/>
    </row>
    <row r="25" spans="1:34" ht="31.5" customHeight="1" x14ac:dyDescent="0.3">
      <c r="A25" s="99">
        <v>22</v>
      </c>
      <c r="B25" s="304" t="e">
        <f t="shared" si="0"/>
        <v>#N/A</v>
      </c>
      <c r="C25" s="305"/>
      <c r="D25" s="100" t="e">
        <f t="shared" si="1"/>
        <v>#N/A</v>
      </c>
      <c r="E25" s="101"/>
      <c r="F25" s="101"/>
      <c r="G25" s="102"/>
      <c r="H25" s="8"/>
      <c r="J25" s="99">
        <v>22</v>
      </c>
      <c r="K25" s="304" t="str">
        <f t="shared" si="2"/>
        <v>Kasan Andrej</v>
      </c>
      <c r="L25" s="305"/>
      <c r="M25" s="100" t="str">
        <f t="shared" si="3"/>
        <v>Piešťany - Energofish</v>
      </c>
      <c r="N25" s="101"/>
      <c r="O25" s="101"/>
      <c r="P25" s="102"/>
      <c r="Q25" s="8"/>
      <c r="S25" s="99">
        <v>22</v>
      </c>
      <c r="T25" s="304" t="str">
        <f t="shared" si="4"/>
        <v>Ninčák Martin</v>
      </c>
      <c r="U25" s="305"/>
      <c r="V25" s="100" t="str">
        <f t="shared" si="5"/>
        <v>Košice C - Sensas</v>
      </c>
      <c r="W25" s="101"/>
      <c r="X25" s="101"/>
      <c r="Y25" s="102"/>
      <c r="Z25" s="8"/>
      <c r="AB25" s="99">
        <v>22</v>
      </c>
      <c r="AC25" s="304" t="str">
        <f t="shared" si="6"/>
        <v>Vajdulák Leonard</v>
      </c>
      <c r="AD25" s="305"/>
      <c r="AE25" s="100" t="str">
        <f t="shared" si="7"/>
        <v>Dolný Kubín - Robinson</v>
      </c>
      <c r="AF25" s="101"/>
      <c r="AG25" s="101"/>
      <c r="AH25" s="102"/>
    </row>
    <row r="26" spans="1:34" ht="31.5" customHeight="1" thickBot="1" x14ac:dyDescent="0.35">
      <c r="A26" s="106">
        <v>23</v>
      </c>
      <c r="B26" s="304" t="str">
        <f t="shared" si="0"/>
        <v>Perbecký Ivan</v>
      </c>
      <c r="C26" s="305"/>
      <c r="D26" s="100" t="str">
        <f t="shared" si="1"/>
        <v>Bratislava V. - Abramis B</v>
      </c>
      <c r="E26" s="107"/>
      <c r="F26" s="107"/>
      <c r="G26" s="108"/>
      <c r="H26" s="8"/>
      <c r="J26" s="99">
        <v>23</v>
      </c>
      <c r="K26" s="304" t="str">
        <f t="shared" si="2"/>
        <v>Beke Zoltán</v>
      </c>
      <c r="L26" s="305"/>
      <c r="M26" s="100" t="str">
        <f t="shared" si="3"/>
        <v>Komárno -Tubertini</v>
      </c>
      <c r="N26" s="101"/>
      <c r="O26" s="101"/>
      <c r="P26" s="108"/>
      <c r="Q26" s="8"/>
      <c r="S26" s="99">
        <v>23</v>
      </c>
      <c r="T26" s="304" t="str">
        <f t="shared" si="4"/>
        <v>Kosmeľ Miroslav</v>
      </c>
      <c r="U26" s="305"/>
      <c r="V26" s="100" t="str">
        <f t="shared" si="5"/>
        <v>Dolný Kubín - Robinson</v>
      </c>
      <c r="W26" s="101"/>
      <c r="X26" s="101"/>
      <c r="Y26" s="108"/>
      <c r="Z26" s="8"/>
      <c r="AB26" s="99">
        <v>23</v>
      </c>
      <c r="AC26" s="304" t="str">
        <f t="shared" si="6"/>
        <v>Hirjak Miroslav</v>
      </c>
      <c r="AD26" s="305"/>
      <c r="AE26" s="100" t="str">
        <f t="shared" si="7"/>
        <v>Bratislava V. - Abramis A</v>
      </c>
      <c r="AF26" s="101"/>
      <c r="AG26" s="101"/>
      <c r="AH26" s="108"/>
    </row>
    <row r="27" spans="1:34" ht="33.75" customHeight="1" x14ac:dyDescent="0.35">
      <c r="A27" s="298" t="s">
        <v>115</v>
      </c>
      <c r="B27" s="298"/>
      <c r="C27" s="298"/>
      <c r="D27" s="306" t="s">
        <v>116</v>
      </c>
      <c r="E27" s="306"/>
      <c r="F27" s="306"/>
      <c r="J27" s="298" t="s">
        <v>115</v>
      </c>
      <c r="K27" s="298"/>
      <c r="L27" s="298"/>
      <c r="M27" s="306" t="s">
        <v>116</v>
      </c>
      <c r="N27" s="306"/>
      <c r="O27" s="306"/>
      <c r="S27" s="298" t="s">
        <v>115</v>
      </c>
      <c r="T27" s="298"/>
      <c r="U27" s="298"/>
      <c r="V27" s="306" t="s">
        <v>116</v>
      </c>
      <c r="W27" s="306"/>
      <c r="X27" s="306"/>
      <c r="AB27" s="298" t="s">
        <v>115</v>
      </c>
      <c r="AC27" s="298"/>
      <c r="AD27" s="298"/>
      <c r="AE27" s="306" t="s">
        <v>116</v>
      </c>
      <c r="AF27" s="306"/>
      <c r="AG27" s="306"/>
    </row>
    <row r="30" spans="1:34" x14ac:dyDescent="0.2">
      <c r="A30" t="s">
        <v>117</v>
      </c>
      <c r="B30" t="s">
        <v>118</v>
      </c>
      <c r="J30" t="s">
        <v>117</v>
      </c>
      <c r="K30" t="s">
        <v>118</v>
      </c>
      <c r="S30" t="s">
        <v>117</v>
      </c>
      <c r="T30" t="s">
        <v>118</v>
      </c>
      <c r="AB30" t="s">
        <v>117</v>
      </c>
      <c r="AC30" t="s">
        <v>118</v>
      </c>
    </row>
    <row r="31" spans="1:34" x14ac:dyDescent="0.2">
      <c r="A31">
        <f>'30 Preteky č.2'!C6</f>
        <v>7</v>
      </c>
      <c r="B31" t="str">
        <f>'30 Preteky č.2'!C5</f>
        <v>Galgóci Miloš</v>
      </c>
      <c r="C31" t="str">
        <f>'30 Preteky č.2'!$B$5</f>
        <v>Sereď -Feeder team Sereď</v>
      </c>
      <c r="D31">
        <v>1</v>
      </c>
      <c r="E31" t="str">
        <f>VLOOKUP($D31,$A$31:$B$53,COLUMN($B$31:$B$53),0)</f>
        <v>Bögi Patrik</v>
      </c>
      <c r="F31" t="str">
        <f>VLOOKUP($D31,$A$31:$C$53,3,0)</f>
        <v>Topoľníky Arapaima</v>
      </c>
      <c r="J31">
        <f>'30 Preteky č.2'!F6</f>
        <v>6</v>
      </c>
      <c r="K31" t="str">
        <f>'30 Preteky č.2'!F5</f>
        <v>Černák Peter</v>
      </c>
      <c r="L31" t="str">
        <f>'30 Preteky č.2'!$B$5</f>
        <v>Sereď -Feeder team Sereď</v>
      </c>
      <c r="M31">
        <v>1</v>
      </c>
      <c r="N31" t="str">
        <f>VLOOKUP($M31,$J$31:$K$53,2,0)</f>
        <v>Rovenský Denis</v>
      </c>
      <c r="O31" t="str">
        <f>VLOOKUP($M31,$J$31:$L$53,3,0)</f>
        <v>Nová Baňa - Masterfish</v>
      </c>
      <c r="S31">
        <f>'30 Preteky č.2'!I6</f>
        <v>5</v>
      </c>
      <c r="T31" t="str">
        <f>'30 Preteky č.2'!I5</f>
        <v>Hašuk Peter</v>
      </c>
      <c r="U31" t="str">
        <f>'30 Preteky č.2'!$B$5</f>
        <v>Sereď -Feeder team Sereď</v>
      </c>
      <c r="V31">
        <v>1</v>
      </c>
      <c r="W31" t="str">
        <f>VLOOKUP($V31,$S$31:$T$53,2,0)</f>
        <v>Póda András</v>
      </c>
      <c r="X31" t="str">
        <f>VLOOKUP($V31,$S$31:$U$53,3,0)</f>
        <v>Šurany Colmic</v>
      </c>
      <c r="AB31">
        <f>'30 Preteky č.2'!L6</f>
        <v>13</v>
      </c>
      <c r="AC31" t="str">
        <f>'30 Preteky č.2'!L5</f>
        <v>Pilek Patrik</v>
      </c>
      <c r="AD31" t="str">
        <f>'30 Preteky č.2'!$B$5</f>
        <v>Sereď -Feeder team Sereď</v>
      </c>
      <c r="AE31">
        <v>1</v>
      </c>
      <c r="AF31" t="str">
        <f>VLOOKUP($AE31,$AB$31:$AC$53,2,0)</f>
        <v>Rovenský Ivan</v>
      </c>
      <c r="AG31" t="str">
        <f>VLOOKUP($AE31,$AB$31:$AD$53,3,0)</f>
        <v>Nová Baňa - Masterfish</v>
      </c>
    </row>
    <row r="32" spans="1:34" x14ac:dyDescent="0.2">
      <c r="A32">
        <f>'30 Preteky č.2'!C8</f>
        <v>16</v>
      </c>
      <c r="B32" t="str">
        <f>'30 Preteky č.2'!C7</f>
        <v>Hason Marián</v>
      </c>
      <c r="C32" t="str">
        <f>'30 Preteky č.2'!$B$7</f>
        <v>Bratislava I.- AWA-S</v>
      </c>
      <c r="D32">
        <v>2</v>
      </c>
      <c r="E32" t="str">
        <f t="shared" ref="E32:E53" si="8">VLOOKUP($D32,$A$31:$B$53,COLUMN($B$31:$B$53),0)</f>
        <v>Hirjak Peter</v>
      </c>
      <c r="F32" t="str">
        <f t="shared" ref="F32:F53" si="9">VLOOKUP($D32,$A$31:$C$53,3,0)</f>
        <v>Košice C - Sensas</v>
      </c>
      <c r="J32">
        <f>'30 Preteky č.2'!F8</f>
        <v>9</v>
      </c>
      <c r="K32" t="str">
        <f>'30 Preteky č.2'!F7</f>
        <v>Divéky Jozef</v>
      </c>
      <c r="L32" t="str">
        <f>'30 Preteky č.2'!$B$7</f>
        <v>Bratislava I.- AWA-S</v>
      </c>
      <c r="M32">
        <v>2</v>
      </c>
      <c r="N32" t="str">
        <f t="shared" ref="N32:N53" si="10">VLOOKUP($M32,$J$31:$K$53,2,0)</f>
        <v>Buchan Matej</v>
      </c>
      <c r="O32" t="str">
        <f t="shared" ref="O32:O53" si="11">VLOOKUP($M32,$J$31:$L$53,3,0)</f>
        <v>Bratislava V. - Abramis A</v>
      </c>
      <c r="S32">
        <f>'30 Preteky č.2'!I8</f>
        <v>2</v>
      </c>
      <c r="T32" t="str">
        <f>'30 Preteky č.2'!I7</f>
        <v>Hojstrič Vladimír</v>
      </c>
      <c r="U32" t="str">
        <f>'30 Preteky č.2'!$B$7</f>
        <v>Bratislava I.- AWA-S</v>
      </c>
      <c r="V32">
        <v>2</v>
      </c>
      <c r="W32" t="str">
        <f t="shared" ref="W32:W53" si="12">VLOOKUP($V32,$S$31:$T$53,2,0)</f>
        <v>Hojstrič Vladimír</v>
      </c>
      <c r="X32" t="str">
        <f t="shared" ref="X32:X53" si="13">VLOOKUP($V32,$S$31:$U$53,3,0)</f>
        <v>Bratislava I.- AWA-S</v>
      </c>
      <c r="AB32">
        <f>'30 Preteky č.2'!L8</f>
        <v>5</v>
      </c>
      <c r="AC32" t="str">
        <f>'30 Preteky č.2'!L7</f>
        <v>Smaha Jiří</v>
      </c>
      <c r="AD32" t="str">
        <f>'30 Preteky č.2'!$B$7</f>
        <v>Bratislava I.- AWA-S</v>
      </c>
      <c r="AE32">
        <v>2</v>
      </c>
      <c r="AF32" t="str">
        <f t="shared" ref="AF32:AF53" si="14">VLOOKUP($AE32,$AB$31:$AC$53,2,0)</f>
        <v>Gáspár József</v>
      </c>
      <c r="AG32" t="str">
        <f t="shared" ref="AG32:AG53" si="15">VLOOKUP($AE32,$AB$31:$AD$53,3,0)</f>
        <v>Štúrovo Timar mix Maver</v>
      </c>
    </row>
    <row r="33" spans="1:33" x14ac:dyDescent="0.2">
      <c r="A33">
        <f>'30 Preteky č.2'!C10</f>
        <v>18</v>
      </c>
      <c r="B33" t="str">
        <f>'30 Preteky č.2'!C9</f>
        <v>Gergel Marek</v>
      </c>
      <c r="C33" t="str">
        <f>'30 Preteky č.2'!$B$9</f>
        <v>Nové Zámky  Maros-Mix Tubertini</v>
      </c>
      <c r="D33">
        <v>3</v>
      </c>
      <c r="E33" t="str">
        <f t="shared" si="8"/>
        <v>Hossú Tamás</v>
      </c>
      <c r="F33" t="str">
        <f t="shared" si="9"/>
        <v>Dunajská Streda  Szenzal</v>
      </c>
      <c r="J33">
        <f>'30 Preteky č.2'!F10</f>
        <v>8</v>
      </c>
      <c r="K33" t="str">
        <f>'30 Preteky č.2'!F9</f>
        <v>Soóky Dominik</v>
      </c>
      <c r="L33" t="str">
        <f>'30 Preteky č.2'!$B$9</f>
        <v>Nové Zámky  Maros-Mix Tubertini</v>
      </c>
      <c r="M33">
        <v>3</v>
      </c>
      <c r="N33" t="str">
        <f t="shared" si="10"/>
        <v>Breuer Richard</v>
      </c>
      <c r="O33" t="str">
        <f t="shared" si="11"/>
        <v>Košice D - Tubertini</v>
      </c>
      <c r="S33">
        <f>'30 Preteky č.2'!I10</f>
        <v>3</v>
      </c>
      <c r="T33" t="str">
        <f>'30 Preteky č.2'!I9</f>
        <v>Almási Tibor</v>
      </c>
      <c r="U33" t="str">
        <f>'30 Preteky č.2'!$B$9</f>
        <v>Nové Zámky  Maros-Mix Tubertini</v>
      </c>
      <c r="V33">
        <v>3</v>
      </c>
      <c r="W33" t="str">
        <f t="shared" si="12"/>
        <v>Almási Tibor</v>
      </c>
      <c r="X33" t="str">
        <f t="shared" si="13"/>
        <v>Nové Zámky  Maros-Mix Tubertini</v>
      </c>
      <c r="AB33">
        <f>'30 Preteky č.2'!L10</f>
        <v>24</v>
      </c>
      <c r="AC33" t="str">
        <f>'30 Preteky č.2'!L9</f>
        <v>Szikonya Kristián</v>
      </c>
      <c r="AD33" t="str">
        <f>'30 Preteky č.2'!$B$9</f>
        <v>Nové Zámky  Maros-Mix Tubertini</v>
      </c>
      <c r="AE33">
        <v>3</v>
      </c>
      <c r="AF33" t="str">
        <f t="shared" si="14"/>
        <v>Tuka František</v>
      </c>
      <c r="AG33" t="str">
        <f t="shared" si="15"/>
        <v>Dunajská Streda  Szenzal</v>
      </c>
    </row>
    <row r="34" spans="1:33" x14ac:dyDescent="0.2">
      <c r="A34">
        <f>'30 Preteky č.2'!C12</f>
        <v>5</v>
      </c>
      <c r="B34" t="str">
        <f>'30 Preteky č.2'!C11</f>
        <v>Machata Peter</v>
      </c>
      <c r="C34" t="str">
        <f>'30 Preteky č.2'!$B$11</f>
        <v>Czechoslovakia feeder team</v>
      </c>
      <c r="D34">
        <v>4</v>
      </c>
      <c r="E34" t="str">
        <f t="shared" si="8"/>
        <v>Gajdošík Rudolf</v>
      </c>
      <c r="F34" t="str">
        <f t="shared" si="9"/>
        <v>Dolný Kubín - Robinson</v>
      </c>
      <c r="J34">
        <f>'30 Preteky č.2'!F12</f>
        <v>11</v>
      </c>
      <c r="K34" t="str">
        <f>'30 Preteky č.2'!F11</f>
        <v>Šabata Jakub</v>
      </c>
      <c r="L34" t="str">
        <f>'30 Preteky č.2'!$B$11</f>
        <v>Czechoslovakia feeder team</v>
      </c>
      <c r="M34">
        <v>4</v>
      </c>
      <c r="N34" t="str">
        <f t="shared" si="10"/>
        <v>Slamka Erik</v>
      </c>
      <c r="O34" t="str">
        <f t="shared" si="11"/>
        <v xml:space="preserve">Považská Bystrica A  Browning </v>
      </c>
      <c r="S34">
        <f>'30 Preteky č.2'!I12</f>
        <v>9</v>
      </c>
      <c r="T34" t="str">
        <f>'30 Preteky č.2'!I11</f>
        <v>Janečka Martin</v>
      </c>
      <c r="U34" t="str">
        <f>'30 Preteky č.2'!$B$11</f>
        <v>Czechoslovakia feeder team</v>
      </c>
      <c r="V34">
        <v>4</v>
      </c>
      <c r="W34" t="str">
        <f t="shared" si="12"/>
        <v>Šrámek Maroš</v>
      </c>
      <c r="X34" t="str">
        <f t="shared" si="13"/>
        <v>Košice Browning</v>
      </c>
      <c r="AB34">
        <f>'30 Preteky č.2'!L12</f>
        <v>12</v>
      </c>
      <c r="AC34" t="str">
        <f>'30 Preteky č.2'!L11</f>
        <v>Filák František</v>
      </c>
      <c r="AD34" t="str">
        <f>'30 Preteky č.2'!$B$11</f>
        <v>Czechoslovakia feeder team</v>
      </c>
      <c r="AE34">
        <v>4</v>
      </c>
      <c r="AF34" t="str">
        <f t="shared" si="14"/>
        <v>Krekáč Juraj</v>
      </c>
      <c r="AG34" t="str">
        <f t="shared" si="15"/>
        <v xml:space="preserve">Považská Bystrica A  Browning </v>
      </c>
    </row>
    <row r="35" spans="1:33" x14ac:dyDescent="0.2">
      <c r="A35">
        <f>'30 Preteky č.2'!C14</f>
        <v>15</v>
      </c>
      <c r="B35" t="str">
        <f>'30 Preteky č.2'!C13</f>
        <v>Haššo Martin</v>
      </c>
      <c r="C35" t="str">
        <f>'30 Preteky č.2'!$B$13</f>
        <v>Hlohovec - Browvning</v>
      </c>
      <c r="D35">
        <v>5</v>
      </c>
      <c r="E35" t="str">
        <f t="shared" si="8"/>
        <v>Machata Peter</v>
      </c>
      <c r="F35" t="str">
        <f t="shared" si="9"/>
        <v>Czechoslovakia feeder team</v>
      </c>
      <c r="J35">
        <f>'30 Preteky č.2'!F14</f>
        <v>24</v>
      </c>
      <c r="K35" t="str">
        <f>'30 Preteky č.2'!F13</f>
        <v>Haššo Jaroslav</v>
      </c>
      <c r="L35" t="str">
        <f>'30 Preteky č.2'!$B$13</f>
        <v>Hlohovec - Browvning</v>
      </c>
      <c r="M35">
        <v>5</v>
      </c>
      <c r="N35" t="str">
        <f t="shared" si="10"/>
        <v>Sárai Štefan</v>
      </c>
      <c r="O35" t="str">
        <f t="shared" si="11"/>
        <v>Topoľníky Arapaima</v>
      </c>
      <c r="S35">
        <f>'30 Preteky č.2'!I14</f>
        <v>6</v>
      </c>
      <c r="T35" t="str">
        <f>'30 Preteky č.2'!I13</f>
        <v>Kriška Branislav</v>
      </c>
      <c r="U35" t="str">
        <f>'30 Preteky č.2'!$B$13</f>
        <v>Hlohovec - Browvning</v>
      </c>
      <c r="V35">
        <v>5</v>
      </c>
      <c r="W35" t="str">
        <f t="shared" si="12"/>
        <v>Hašuk Peter</v>
      </c>
      <c r="X35" t="str">
        <f t="shared" si="13"/>
        <v>Sereď -Feeder team Sereď</v>
      </c>
      <c r="AB35">
        <f>'30 Preteky č.2'!L14</f>
        <v>8</v>
      </c>
      <c r="AC35" t="str">
        <f>'30 Preteky č.2'!L13</f>
        <v>Kopinec David</v>
      </c>
      <c r="AD35" t="str">
        <f>'30 Preteky č.2'!$B$13</f>
        <v>Hlohovec - Browvning</v>
      </c>
      <c r="AE35">
        <v>5</v>
      </c>
      <c r="AF35" t="str">
        <f t="shared" si="14"/>
        <v>Smaha Jiří</v>
      </c>
      <c r="AG35" t="str">
        <f t="shared" si="15"/>
        <v>Bratislava I.- AWA-S</v>
      </c>
    </row>
    <row r="36" spans="1:33" x14ac:dyDescent="0.2">
      <c r="A36">
        <f>'30 Preteky č.2'!C16</f>
        <v>13</v>
      </c>
      <c r="B36" t="str">
        <f>'30 Preteky č.2'!C15</f>
        <v>Milošovič Martin</v>
      </c>
      <c r="C36" t="str">
        <f>'30 Preteky č.2'!$B$15</f>
        <v>Senec</v>
      </c>
      <c r="D36">
        <v>6</v>
      </c>
      <c r="E36" t="str">
        <f t="shared" si="8"/>
        <v>Hodek Oto</v>
      </c>
      <c r="F36" t="str">
        <f t="shared" si="9"/>
        <v>Komárno -Tubertini</v>
      </c>
      <c r="J36">
        <f>'30 Preteky č.2'!F16</f>
        <v>7</v>
      </c>
      <c r="K36" t="str">
        <f>'30 Preteky č.2'!F15</f>
        <v>Bartakovics Richard</v>
      </c>
      <c r="L36" t="str">
        <f>'30 Preteky č.2'!$B$15</f>
        <v>Senec</v>
      </c>
      <c r="M36">
        <v>6</v>
      </c>
      <c r="N36" t="str">
        <f t="shared" si="10"/>
        <v>Černák Peter</v>
      </c>
      <c r="O36" t="str">
        <f t="shared" si="11"/>
        <v>Sereď -Feeder team Sereď</v>
      </c>
      <c r="S36">
        <f>'30 Preteky č.2'!I16</f>
        <v>13</v>
      </c>
      <c r="T36" t="str">
        <f>'30 Preteky č.2'!I15</f>
        <v>Vanya József</v>
      </c>
      <c r="U36" t="str">
        <f>'30 Preteky č.2'!$B$15</f>
        <v>Senec</v>
      </c>
      <c r="V36">
        <v>6</v>
      </c>
      <c r="W36" t="str">
        <f t="shared" si="12"/>
        <v>Kriška Branislav</v>
      </c>
      <c r="X36" t="str">
        <f t="shared" si="13"/>
        <v>Hlohovec - Browvning</v>
      </c>
      <c r="AB36">
        <f>'30 Preteky č.2'!L16</f>
        <v>15</v>
      </c>
      <c r="AC36" t="str">
        <f>'30 Preteky č.2'!L15</f>
        <v>Michlík Milan</v>
      </c>
      <c r="AD36" t="str">
        <f>'30 Preteky č.2'!$B$15</f>
        <v>Senec</v>
      </c>
      <c r="AE36">
        <v>6</v>
      </c>
      <c r="AF36" t="e">
        <f t="shared" si="14"/>
        <v>#N/A</v>
      </c>
      <c r="AG36" t="e">
        <f t="shared" si="15"/>
        <v>#N/A</v>
      </c>
    </row>
    <row r="37" spans="1:33" x14ac:dyDescent="0.2">
      <c r="A37">
        <f>'30 Preteky č.2'!C18</f>
        <v>4</v>
      </c>
      <c r="B37" t="str">
        <f>'30 Preteky č.2'!C17</f>
        <v>Gajdošík Rudolf</v>
      </c>
      <c r="C37" t="str">
        <f>'30 Preteky č.2'!$B$17</f>
        <v>Dolný Kubín - Robinson</v>
      </c>
      <c r="D37">
        <v>7</v>
      </c>
      <c r="E37" t="str">
        <f t="shared" si="8"/>
        <v>Galgóci Miloš</v>
      </c>
      <c r="F37" t="str">
        <f t="shared" si="9"/>
        <v>Sereď -Feeder team Sereď</v>
      </c>
      <c r="J37">
        <f>'30 Preteky č.2'!F18</f>
        <v>14</v>
      </c>
      <c r="K37" t="str">
        <f>'30 Preteky č.2'!F17</f>
        <v>Púčik Jozef</v>
      </c>
      <c r="L37" t="str">
        <f>'30 Preteky č.2'!$B$17</f>
        <v>Dolný Kubín - Robinson</v>
      </c>
      <c r="M37">
        <v>7</v>
      </c>
      <c r="N37" t="str">
        <f t="shared" si="10"/>
        <v>Bartakovics Richard</v>
      </c>
      <c r="O37" t="str">
        <f t="shared" si="11"/>
        <v>Senec</v>
      </c>
      <c r="S37">
        <f>'30 Preteky č.2'!I18</f>
        <v>23</v>
      </c>
      <c r="T37" t="str">
        <f>'30 Preteky č.2'!I17</f>
        <v>Kosmeľ Miroslav</v>
      </c>
      <c r="U37" t="str">
        <f>'30 Preteky č.2'!$B$17</f>
        <v>Dolný Kubín - Robinson</v>
      </c>
      <c r="V37">
        <v>7</v>
      </c>
      <c r="W37" t="str">
        <f t="shared" si="12"/>
        <v>Czajlík Karol</v>
      </c>
      <c r="X37" t="str">
        <f t="shared" si="13"/>
        <v>Topoľníky Arapaima</v>
      </c>
      <c r="AB37">
        <f>'30 Preteky č.2'!L18</f>
        <v>22</v>
      </c>
      <c r="AC37" t="str">
        <f>'30 Preteky č.2'!L17</f>
        <v>Vajdulák Leonard</v>
      </c>
      <c r="AD37" t="str">
        <f>'30 Preteky č.2'!$B$17</f>
        <v>Dolný Kubín - Robinson</v>
      </c>
      <c r="AE37">
        <v>7</v>
      </c>
      <c r="AF37" t="str">
        <f t="shared" si="14"/>
        <v>Hollý Miroslav</v>
      </c>
      <c r="AG37" t="str">
        <f t="shared" si="15"/>
        <v>Piešťany - Energofish</v>
      </c>
    </row>
    <row r="38" spans="1:33" x14ac:dyDescent="0.2">
      <c r="A38">
        <f>'30 Preteky č.2'!C20</f>
        <v>9</v>
      </c>
      <c r="B38" t="str">
        <f>'30 Preteky č.2'!C19</f>
        <v>Mindák Tomáš</v>
      </c>
      <c r="C38" t="str">
        <f>'30 Preteky č.2'!$B$19</f>
        <v>Nová Baňa - Masterfish</v>
      </c>
      <c r="D38">
        <v>8</v>
      </c>
      <c r="E38" t="e">
        <f t="shared" si="8"/>
        <v>#N/A</v>
      </c>
      <c r="F38" t="e">
        <f t="shared" si="9"/>
        <v>#N/A</v>
      </c>
      <c r="J38">
        <f>'30 Preteky č.2'!F20</f>
        <v>1</v>
      </c>
      <c r="K38" t="str">
        <f>'30 Preteky č.2'!F19</f>
        <v>Rovenský Denis</v>
      </c>
      <c r="L38" t="str">
        <f>'30 Preteky č.2'!$B$19</f>
        <v>Nová Baňa - Masterfish</v>
      </c>
      <c r="M38">
        <v>8</v>
      </c>
      <c r="N38" t="str">
        <f t="shared" si="10"/>
        <v>Soóky Dominik</v>
      </c>
      <c r="O38" t="str">
        <f t="shared" si="11"/>
        <v>Nové Zámky  Maros-Mix Tubertini</v>
      </c>
      <c r="S38">
        <f>'30 Preteky č.2'!I20</f>
        <v>10</v>
      </c>
      <c r="T38" t="str">
        <f>'30 Preteky č.2'!I19</f>
        <v>Šimko Jozef</v>
      </c>
      <c r="U38" t="str">
        <f>'30 Preteky č.2'!$B$19</f>
        <v>Nová Baňa - Masterfish</v>
      </c>
      <c r="V38">
        <v>8</v>
      </c>
      <c r="W38" t="str">
        <f t="shared" si="12"/>
        <v>Brašen Pavol</v>
      </c>
      <c r="X38" t="str">
        <f t="shared" si="13"/>
        <v>Bratislava V. - Abramis B</v>
      </c>
      <c r="AB38">
        <f>'30 Preteky č.2'!L20</f>
        <v>1</v>
      </c>
      <c r="AC38" t="str">
        <f>'30 Preteky č.2'!L19</f>
        <v>Rovenský Ivan</v>
      </c>
      <c r="AD38" t="str">
        <f>'30 Preteky č.2'!$B$19</f>
        <v>Nová Baňa - Masterfish</v>
      </c>
      <c r="AE38">
        <v>8</v>
      </c>
      <c r="AF38" t="str">
        <f t="shared" si="14"/>
        <v>Kopinec David</v>
      </c>
      <c r="AG38" t="str">
        <f t="shared" si="15"/>
        <v>Hlohovec - Browvning</v>
      </c>
    </row>
    <row r="39" spans="1:33" x14ac:dyDescent="0.2">
      <c r="A39">
        <f>'30 Preteky č.2'!C22</f>
        <v>19</v>
      </c>
      <c r="B39" t="str">
        <f>'30 Preteky č.2'!C21</f>
        <v>Szabó Ladislav</v>
      </c>
      <c r="C39" t="str">
        <f>'30 Preteky č.2'!$B$21</f>
        <v>Dunajská Streda - Golden feeder team</v>
      </c>
      <c r="D39">
        <v>9</v>
      </c>
      <c r="E39" t="str">
        <f t="shared" si="8"/>
        <v>Mindák Tomáš</v>
      </c>
      <c r="F39" t="str">
        <f t="shared" si="9"/>
        <v>Nová Baňa - Masterfish</v>
      </c>
      <c r="J39">
        <f>'30 Preteky č.2'!F22</f>
        <v>20</v>
      </c>
      <c r="K39" t="str">
        <f>'30 Preteky č.2'!F21</f>
        <v>Horváth Oszkár</v>
      </c>
      <c r="L39" t="str">
        <f>'30 Preteky č.2'!$B$21</f>
        <v>Dunajská Streda - Golden feeder team</v>
      </c>
      <c r="M39">
        <v>9</v>
      </c>
      <c r="N39" t="str">
        <f t="shared" si="10"/>
        <v>Divéky Jozef</v>
      </c>
      <c r="O39" t="str">
        <f t="shared" si="11"/>
        <v>Bratislava I.- AWA-S</v>
      </c>
      <c r="S39">
        <f>'30 Preteky č.2'!I22</f>
        <v>24</v>
      </c>
      <c r="T39" t="str">
        <f>'30 Preteky č.2'!I21</f>
        <v>Kiss Rudolf</v>
      </c>
      <c r="U39" t="str">
        <f>'30 Preteky č.2'!$B$21</f>
        <v>Dunajská Streda - Golden feeder team</v>
      </c>
      <c r="V39">
        <v>9</v>
      </c>
      <c r="W39" t="str">
        <f t="shared" si="12"/>
        <v>Janečka Martin</v>
      </c>
      <c r="X39" t="str">
        <f t="shared" si="13"/>
        <v>Czechoslovakia feeder team</v>
      </c>
      <c r="AB39">
        <f>'30 Preteky č.2'!L22</f>
        <v>21</v>
      </c>
      <c r="AC39" t="str">
        <f>'30 Preteky č.2'!L21</f>
        <v>Borsányi Peter</v>
      </c>
      <c r="AD39" t="str">
        <f>'30 Preteky č.2'!$B$21</f>
        <v>Dunajská Streda - Golden feeder team</v>
      </c>
      <c r="AE39">
        <v>9</v>
      </c>
      <c r="AF39" t="str">
        <f t="shared" si="14"/>
        <v>Jarábek Attila</v>
      </c>
      <c r="AG39" t="str">
        <f t="shared" si="15"/>
        <v xml:space="preserve">Galanta -Sensas </v>
      </c>
    </row>
    <row r="40" spans="1:33" x14ac:dyDescent="0.2">
      <c r="A40">
        <f>'30 Preteky č.2'!C24</f>
        <v>2</v>
      </c>
      <c r="B40" t="str">
        <f>'30 Preteky č.2'!C23</f>
        <v>Hirjak Peter</v>
      </c>
      <c r="C40" t="str">
        <f>'30 Preteky č.2'!$B$23</f>
        <v>Košice C - Sensas</v>
      </c>
      <c r="D40">
        <v>10</v>
      </c>
      <c r="E40" t="str">
        <f t="shared" si="8"/>
        <v>Koleno Peter</v>
      </c>
      <c r="F40" t="str">
        <f t="shared" si="9"/>
        <v>Šurany Colmic</v>
      </c>
      <c r="J40">
        <f>'30 Preteky č.2'!F24</f>
        <v>10</v>
      </c>
      <c r="K40" t="str">
        <f>'30 Preteky č.2'!F23</f>
        <v>Beniš Peter</v>
      </c>
      <c r="L40" t="str">
        <f>'30 Preteky č.2'!$B$23</f>
        <v>Košice C - Sensas</v>
      </c>
      <c r="M40">
        <v>10</v>
      </c>
      <c r="N40" t="str">
        <f t="shared" si="10"/>
        <v>Beniš Peter</v>
      </c>
      <c r="O40" t="str">
        <f t="shared" si="11"/>
        <v>Košice C - Sensas</v>
      </c>
      <c r="S40">
        <f>'30 Preteky č.2'!I24</f>
        <v>22</v>
      </c>
      <c r="T40" t="str">
        <f>'30 Preteky č.2'!I23</f>
        <v>Ninčák Martin</v>
      </c>
      <c r="U40" t="str">
        <f>'30 Preteky č.2'!$B$23</f>
        <v>Košice C - Sensas</v>
      </c>
      <c r="V40">
        <v>10</v>
      </c>
      <c r="W40" t="str">
        <f t="shared" si="12"/>
        <v>Šimko Jozef</v>
      </c>
      <c r="X40" t="str">
        <f t="shared" si="13"/>
        <v>Nová Baňa - Masterfish</v>
      </c>
      <c r="AB40">
        <f>'30 Preteky č.2'!L24</f>
        <v>11</v>
      </c>
      <c r="AC40" t="str">
        <f>'30 Preteky č.2'!L23</f>
        <v>Beniš Ján</v>
      </c>
      <c r="AD40" t="str">
        <f>'30 Preteky č.2'!$B$23</f>
        <v>Košice C - Sensas</v>
      </c>
      <c r="AE40">
        <v>10</v>
      </c>
      <c r="AF40" t="str">
        <f t="shared" si="14"/>
        <v>Ponya Alexander</v>
      </c>
      <c r="AG40" t="str">
        <f t="shared" si="15"/>
        <v>Bratislava II. - Trabucco</v>
      </c>
    </row>
    <row r="41" spans="1:33" x14ac:dyDescent="0.2">
      <c r="A41">
        <f>'30 Preteky č.2'!C26</f>
        <v>1</v>
      </c>
      <c r="B41" t="str">
        <f>'30 Preteky č.2'!C25</f>
        <v>Bögi Patrik</v>
      </c>
      <c r="C41" t="str">
        <f>'30 Preteky č.2'!$B$25</f>
        <v>Topoľníky Arapaima</v>
      </c>
      <c r="D41">
        <v>11</v>
      </c>
      <c r="E41" t="str">
        <f t="shared" si="8"/>
        <v>Korman Patrik</v>
      </c>
      <c r="F41" t="str">
        <f t="shared" si="9"/>
        <v xml:space="preserve">Galanta -Sensas </v>
      </c>
      <c r="J41">
        <f>'30 Preteky č.2'!F26</f>
        <v>5</v>
      </c>
      <c r="K41" t="str">
        <f>'30 Preteky č.2'!F25</f>
        <v>Sárai Štefan</v>
      </c>
      <c r="L41" t="str">
        <f>'30 Preteky č.2'!$B$25</f>
        <v>Topoľníky Arapaima</v>
      </c>
      <c r="M41">
        <v>11</v>
      </c>
      <c r="N41" t="str">
        <f t="shared" si="10"/>
        <v>Šabata Jakub</v>
      </c>
      <c r="O41" t="str">
        <f t="shared" si="11"/>
        <v>Czechoslovakia feeder team</v>
      </c>
      <c r="S41">
        <f>'30 Preteky č.2'!I26</f>
        <v>7</v>
      </c>
      <c r="T41" t="str">
        <f>'30 Preteky č.2'!I25</f>
        <v>Czajlík Karol</v>
      </c>
      <c r="U41" t="str">
        <f>'30 Preteky č.2'!$B$25</f>
        <v>Topoľníky Arapaima</v>
      </c>
      <c r="V41">
        <v>11</v>
      </c>
      <c r="W41" t="str">
        <f t="shared" si="12"/>
        <v>Paksi Nick</v>
      </c>
      <c r="X41" t="str">
        <f t="shared" si="13"/>
        <v>Komárno -Tubertini</v>
      </c>
      <c r="AB41">
        <f>'30 Preteky č.2'!L26</f>
        <v>14</v>
      </c>
      <c r="AC41" t="str">
        <f>'30 Preteky č.2'!L25</f>
        <v>Szerencsés Roman</v>
      </c>
      <c r="AD41" t="str">
        <f>'30 Preteky č.2'!$B$25</f>
        <v>Topoľníky Arapaima</v>
      </c>
      <c r="AE41">
        <v>11</v>
      </c>
      <c r="AF41" t="str">
        <f t="shared" si="14"/>
        <v>Beniš Ján</v>
      </c>
      <c r="AG41" t="str">
        <f t="shared" si="15"/>
        <v>Košice C - Sensas</v>
      </c>
    </row>
    <row r="42" spans="1:33" x14ac:dyDescent="0.2">
      <c r="A42">
        <f>'30 Preteky č.2'!C28</f>
        <v>14</v>
      </c>
      <c r="B42" t="str">
        <f>'30 Preteky č.2'!C27</f>
        <v>Tóth Tibor</v>
      </c>
      <c r="C42" t="str">
        <f>'30 Preteky č.2'!$B$27</f>
        <v>Štúrovo Timar mix Maver</v>
      </c>
      <c r="D42">
        <v>12</v>
      </c>
      <c r="E42" t="str">
        <f t="shared" si="8"/>
        <v>Škovran Róbert</v>
      </c>
      <c r="F42" t="str">
        <f t="shared" si="9"/>
        <v>Košice D - Tubertini</v>
      </c>
      <c r="J42">
        <f>'30 Preteky č.2'!F28</f>
        <v>21</v>
      </c>
      <c r="K42" t="str">
        <f>'30 Preteky č.2'!F27</f>
        <v>Garay Kristof</v>
      </c>
      <c r="L42" t="str">
        <f>'30 Preteky č.2'!$B$27</f>
        <v>Štúrovo Timar mix Maver</v>
      </c>
      <c r="M42">
        <v>12</v>
      </c>
      <c r="N42" t="e">
        <f t="shared" si="10"/>
        <v>#N/A</v>
      </c>
      <c r="O42" t="e">
        <f t="shared" si="11"/>
        <v>#N/A</v>
      </c>
      <c r="S42">
        <f>'30 Preteky č.2'!I28</f>
        <v>18</v>
      </c>
      <c r="T42" t="str">
        <f>'30 Preteky č.2'!I27</f>
        <v>Juhász Zoltán</v>
      </c>
      <c r="U42" t="str">
        <f>'30 Preteky č.2'!$B$27</f>
        <v>Štúrovo Timar mix Maver</v>
      </c>
      <c r="V42">
        <v>12</v>
      </c>
      <c r="W42" t="str">
        <f t="shared" si="12"/>
        <v>Németh Norbert</v>
      </c>
      <c r="X42" t="str">
        <f t="shared" si="13"/>
        <v>Piešťany - Energofish</v>
      </c>
      <c r="AB42">
        <f>'30 Preteky č.2'!L28</f>
        <v>2</v>
      </c>
      <c r="AC42" t="str">
        <f>'30 Preteky č.2'!L27</f>
        <v>Gáspár József</v>
      </c>
      <c r="AD42" t="str">
        <f>'30 Preteky č.2'!$B$27</f>
        <v>Štúrovo Timar mix Maver</v>
      </c>
      <c r="AE42">
        <v>12</v>
      </c>
      <c r="AF42" t="str">
        <f t="shared" si="14"/>
        <v>Filák František</v>
      </c>
      <c r="AG42" t="str">
        <f t="shared" si="15"/>
        <v>Czechoslovakia feeder team</v>
      </c>
    </row>
    <row r="43" spans="1:33" x14ac:dyDescent="0.2">
      <c r="A43">
        <f>'30 Preteky č.2'!C30</f>
        <v>12</v>
      </c>
      <c r="B43" t="str">
        <f>'30 Preteky č.2'!C29</f>
        <v>Škovran Róbert</v>
      </c>
      <c r="C43" t="str">
        <f>'30 Preteky č.2'!$B$29</f>
        <v>Košice D - Tubertini</v>
      </c>
      <c r="D43">
        <v>13</v>
      </c>
      <c r="E43" t="str">
        <f t="shared" si="8"/>
        <v>Milošovič Martin</v>
      </c>
      <c r="F43" t="str">
        <f t="shared" si="9"/>
        <v>Senec</v>
      </c>
      <c r="J43">
        <f>'30 Preteky č.2'!F30</f>
        <v>3</v>
      </c>
      <c r="K43" t="str">
        <f>'30 Preteky č.2'!F29</f>
        <v>Breuer Richard</v>
      </c>
      <c r="L43" t="str">
        <f>'30 Preteky č.2'!$B$29</f>
        <v>Košice D - Tubertini</v>
      </c>
      <c r="M43">
        <v>13</v>
      </c>
      <c r="N43" t="str">
        <f t="shared" si="10"/>
        <v>Mórocz Peter</v>
      </c>
      <c r="O43" t="str">
        <f t="shared" si="11"/>
        <v>Košice Browning</v>
      </c>
      <c r="S43">
        <f>'30 Preteky č.2'!I30</f>
        <v>15</v>
      </c>
      <c r="T43" t="str">
        <f>'30 Preteky č.2'!I29</f>
        <v>Molnár Patrik</v>
      </c>
      <c r="U43" t="str">
        <f>'30 Preteky č.2'!$B$29</f>
        <v>Košice D - Tubertini</v>
      </c>
      <c r="V43">
        <v>13</v>
      </c>
      <c r="W43" t="str">
        <f t="shared" si="12"/>
        <v>Vanya József</v>
      </c>
      <c r="X43" t="str">
        <f t="shared" si="13"/>
        <v>Senec</v>
      </c>
      <c r="AB43">
        <f>'30 Preteky č.2'!L30</f>
        <v>17</v>
      </c>
      <c r="AC43" t="str">
        <f>'30 Preteky č.2'!L29</f>
        <v>Kovalkovič Gabriel</v>
      </c>
      <c r="AD43" t="str">
        <f>'30 Preteky č.2'!$B$29</f>
        <v>Košice D - Tubertini</v>
      </c>
      <c r="AE43">
        <v>13</v>
      </c>
      <c r="AF43" t="str">
        <f t="shared" si="14"/>
        <v>Pilek Patrik</v>
      </c>
      <c r="AG43" t="str">
        <f t="shared" si="15"/>
        <v>Sereď -Feeder team Sereď</v>
      </c>
    </row>
    <row r="44" spans="1:33" x14ac:dyDescent="0.2">
      <c r="A44">
        <f>'30 Preteky č.2'!C32</f>
        <v>21</v>
      </c>
      <c r="B44" t="str">
        <f>'30 Preteky č.2'!C31</f>
        <v>Jusinko Štefan</v>
      </c>
      <c r="C44" t="str">
        <f>'30 Preteky č.2'!$B$31</f>
        <v>Košice Browning</v>
      </c>
      <c r="D44">
        <v>14</v>
      </c>
      <c r="E44" t="str">
        <f t="shared" si="8"/>
        <v>Tóth Tibor</v>
      </c>
      <c r="F44" t="str">
        <f t="shared" si="9"/>
        <v>Štúrovo Timar mix Maver</v>
      </c>
      <c r="J44">
        <f>'30 Preteky č.2'!F32</f>
        <v>13</v>
      </c>
      <c r="K44" t="str">
        <f>'30 Preteky č.2'!F31</f>
        <v>Mórocz Peter</v>
      </c>
      <c r="L44" t="str">
        <f>'30 Preteky č.2'!$B$31</f>
        <v>Košice Browning</v>
      </c>
      <c r="M44">
        <v>14</v>
      </c>
      <c r="N44" t="str">
        <f t="shared" si="10"/>
        <v>Púčik Jozef</v>
      </c>
      <c r="O44" t="str">
        <f t="shared" si="11"/>
        <v>Dolný Kubín - Robinson</v>
      </c>
      <c r="S44">
        <f>'30 Preteky č.2'!I32</f>
        <v>4</v>
      </c>
      <c r="T44" t="str">
        <f>'30 Preteky č.2'!I31</f>
        <v>Šrámek Maroš</v>
      </c>
      <c r="U44" t="str">
        <f>'30 Preteky č.2'!$B$31</f>
        <v>Košice Browning</v>
      </c>
      <c r="V44">
        <v>14</v>
      </c>
      <c r="W44" t="e">
        <f t="shared" si="12"/>
        <v>#N/A</v>
      </c>
      <c r="X44" t="e">
        <f t="shared" si="13"/>
        <v>#N/A</v>
      </c>
      <c r="AB44">
        <f>'30 Preteky č.2'!L32</f>
        <v>16</v>
      </c>
      <c r="AC44" t="str">
        <f>'30 Preteky č.2'!L31</f>
        <v>Petróci Martin</v>
      </c>
      <c r="AD44" t="str">
        <f>'30 Preteky č.2'!$B$31</f>
        <v>Košice Browning</v>
      </c>
      <c r="AE44">
        <v>14</v>
      </c>
      <c r="AF44" t="str">
        <f t="shared" si="14"/>
        <v>Szerencsés Roman</v>
      </c>
      <c r="AG44" t="str">
        <f t="shared" si="15"/>
        <v>Topoľníky Arapaima</v>
      </c>
    </row>
    <row r="45" spans="1:33" x14ac:dyDescent="0.2">
      <c r="A45">
        <f>'30 Preteky č.2'!C34</f>
        <v>24</v>
      </c>
      <c r="B45" t="str">
        <f>'30 Preteky č.2'!C33</f>
        <v>Matula Pavol</v>
      </c>
      <c r="C45" t="str">
        <f>'30 Preteky č.2'!$B$33</f>
        <v>Bratislava II. - Trabucco</v>
      </c>
      <c r="D45">
        <v>15</v>
      </c>
      <c r="E45" t="str">
        <f t="shared" si="8"/>
        <v>Haššo Martin</v>
      </c>
      <c r="F45" t="str">
        <f t="shared" si="9"/>
        <v>Hlohovec - Browvning</v>
      </c>
      <c r="J45">
        <f>'30 Preteky č.2'!F34</f>
        <v>15</v>
      </c>
      <c r="K45" t="str">
        <f>'30 Preteky č.2'!F33</f>
        <v>Palinkáš Milan</v>
      </c>
      <c r="L45" t="str">
        <f>'30 Preteky č.2'!$B$33</f>
        <v>Bratislava II. - Trabucco</v>
      </c>
      <c r="M45">
        <v>15</v>
      </c>
      <c r="N45" t="str">
        <f t="shared" si="10"/>
        <v>Palinkáš Milan</v>
      </c>
      <c r="O45" t="str">
        <f t="shared" si="11"/>
        <v>Bratislava II. - Trabucco</v>
      </c>
      <c r="S45">
        <f>'30 Preteky č.2'!I34</f>
        <v>25</v>
      </c>
      <c r="T45" t="str">
        <f>'30 Preteky č.2'!I33</f>
        <v>Dóka Pavol</v>
      </c>
      <c r="U45" t="str">
        <f>'30 Preteky č.2'!$B$33</f>
        <v>Bratislava II. - Trabucco</v>
      </c>
      <c r="V45">
        <v>15</v>
      </c>
      <c r="W45" t="str">
        <f t="shared" si="12"/>
        <v>Molnár Patrik</v>
      </c>
      <c r="X45" t="str">
        <f t="shared" si="13"/>
        <v>Košice D - Tubertini</v>
      </c>
      <c r="AB45">
        <f>'30 Preteky č.2'!L34</f>
        <v>10</v>
      </c>
      <c r="AC45" t="str">
        <f>'30 Preteky č.2'!L33</f>
        <v>Ponya Alexander</v>
      </c>
      <c r="AD45" t="str">
        <f>'30 Preteky č.2'!$B$33</f>
        <v>Bratislava II. - Trabucco</v>
      </c>
      <c r="AE45">
        <v>15</v>
      </c>
      <c r="AF45" t="str">
        <f t="shared" si="14"/>
        <v>Michlík Milan</v>
      </c>
      <c r="AG45" t="str">
        <f t="shared" si="15"/>
        <v>Senec</v>
      </c>
    </row>
    <row r="46" spans="1:33" x14ac:dyDescent="0.2">
      <c r="A46">
        <f>'30 Preteky č.2'!C36</f>
        <v>11</v>
      </c>
      <c r="B46" t="str">
        <f>'30 Preteky č.2'!C35</f>
        <v>Korman Patrik</v>
      </c>
      <c r="C46" t="str">
        <f>'30 Preteky č.2'!$B$35</f>
        <v xml:space="preserve">Galanta -Sensas </v>
      </c>
      <c r="D46">
        <v>16</v>
      </c>
      <c r="E46" t="str">
        <f t="shared" si="8"/>
        <v>Hason Marián</v>
      </c>
      <c r="F46" t="str">
        <f t="shared" si="9"/>
        <v>Bratislava I.- AWA-S</v>
      </c>
      <c r="J46">
        <f>'30 Preteky č.2'!F36</f>
        <v>25</v>
      </c>
      <c r="K46" t="str">
        <f>'30 Preteky č.2'!F35</f>
        <v>Hikkel Imrich</v>
      </c>
      <c r="L46" t="str">
        <f>'30 Preteky č.2'!$B$35</f>
        <v xml:space="preserve">Galanta -Sensas </v>
      </c>
      <c r="M46">
        <v>16</v>
      </c>
      <c r="N46" t="e">
        <f t="shared" si="10"/>
        <v>#N/A</v>
      </c>
      <c r="O46" t="e">
        <f t="shared" si="11"/>
        <v>#N/A</v>
      </c>
      <c r="S46">
        <f>'30 Preteky č.2'!I36</f>
        <v>17</v>
      </c>
      <c r="T46" t="str">
        <f>'30 Preteky č.2'!I35</f>
        <v>Karvaš Kamil</v>
      </c>
      <c r="U46" t="str">
        <f>'30 Preteky č.2'!$B$35</f>
        <v xml:space="preserve">Galanta -Sensas </v>
      </c>
      <c r="V46">
        <v>16</v>
      </c>
      <c r="W46" t="str">
        <f t="shared" si="12"/>
        <v>Jamborek Tomáš</v>
      </c>
      <c r="X46" t="str">
        <f t="shared" si="13"/>
        <v xml:space="preserve">Považská Bystrica A  Browning </v>
      </c>
      <c r="AB46">
        <f>'30 Preteky č.2'!L36</f>
        <v>9</v>
      </c>
      <c r="AC46" t="str">
        <f>'30 Preteky č.2'!L35</f>
        <v>Jarábek Attila</v>
      </c>
      <c r="AD46" t="str">
        <f>'30 Preteky č.2'!$B$35</f>
        <v xml:space="preserve">Galanta -Sensas </v>
      </c>
      <c r="AE46">
        <v>16</v>
      </c>
      <c r="AF46" t="str">
        <f t="shared" si="14"/>
        <v>Petróci Martin</v>
      </c>
      <c r="AG46" t="str">
        <f t="shared" si="15"/>
        <v>Košice Browning</v>
      </c>
    </row>
    <row r="47" spans="1:33" x14ac:dyDescent="0.2">
      <c r="A47">
        <f>'30 Preteky č.2'!C38</f>
        <v>10</v>
      </c>
      <c r="B47" t="str">
        <f>'30 Preteky č.2'!C37</f>
        <v>Koleno Peter</v>
      </c>
      <c r="C47" t="str">
        <f>'30 Preteky č.2'!$B$37</f>
        <v>Šurany Colmic</v>
      </c>
      <c r="D47">
        <v>17</v>
      </c>
      <c r="E47" t="str">
        <f t="shared" si="8"/>
        <v>Szilvási Szilárd</v>
      </c>
      <c r="F47" t="str">
        <f t="shared" si="9"/>
        <v>Piešťany - Energofish</v>
      </c>
      <c r="J47">
        <f>'30 Preteky č.2'!F38</f>
        <v>19</v>
      </c>
      <c r="K47" t="str">
        <f>'30 Preteky č.2'!F37</f>
        <v>Kurcsik Attila</v>
      </c>
      <c r="L47" t="str">
        <f>'30 Preteky č.2'!$B$37</f>
        <v>Šurany Colmic</v>
      </c>
      <c r="M47">
        <v>17</v>
      </c>
      <c r="N47" t="str">
        <f t="shared" si="10"/>
        <v>Polák Karol</v>
      </c>
      <c r="O47" t="str">
        <f t="shared" si="11"/>
        <v>Bratislava V. - Abramis B</v>
      </c>
      <c r="S47">
        <f>'30 Preteky č.2'!I38</f>
        <v>1</v>
      </c>
      <c r="T47" t="str">
        <f>'30 Preteky č.2'!I37</f>
        <v>Póda András</v>
      </c>
      <c r="U47" t="str">
        <f>'30 Preteky č.2'!$B$37</f>
        <v>Šurany Colmic</v>
      </c>
      <c r="V47">
        <v>17</v>
      </c>
      <c r="W47" t="str">
        <f t="shared" si="12"/>
        <v>Karvaš Kamil</v>
      </c>
      <c r="X47" t="str">
        <f t="shared" si="13"/>
        <v xml:space="preserve">Galanta -Sensas </v>
      </c>
      <c r="AB47">
        <f>'30 Preteky č.2'!L38</f>
        <v>20</v>
      </c>
      <c r="AC47" t="str">
        <f>'30 Preteky č.2'!L37</f>
        <v>Drozdík Gabriel</v>
      </c>
      <c r="AD47" t="str">
        <f>'30 Preteky č.2'!$B$37</f>
        <v>Šurany Colmic</v>
      </c>
      <c r="AE47">
        <v>17</v>
      </c>
      <c r="AF47" t="str">
        <f t="shared" si="14"/>
        <v>Kovalkovič Gabriel</v>
      </c>
      <c r="AG47" t="str">
        <f t="shared" si="15"/>
        <v>Košice D - Tubertini</v>
      </c>
    </row>
    <row r="48" spans="1:33" x14ac:dyDescent="0.2">
      <c r="A48">
        <f>'30 Preteky č.2'!C40</f>
        <v>6</v>
      </c>
      <c r="B48" t="str">
        <f>'30 Preteky č.2'!C39</f>
        <v>Hodek Oto</v>
      </c>
      <c r="C48" t="str">
        <f>'30 Preteky č.2'!$B$39</f>
        <v>Komárno -Tubertini</v>
      </c>
      <c r="D48">
        <v>18</v>
      </c>
      <c r="E48" t="str">
        <f t="shared" si="8"/>
        <v>Gergel Marek</v>
      </c>
      <c r="F48" t="str">
        <f t="shared" si="9"/>
        <v>Nové Zámky  Maros-Mix Tubertini</v>
      </c>
      <c r="J48">
        <f>'30 Preteky č.2'!F40</f>
        <v>23</v>
      </c>
      <c r="K48" t="str">
        <f>'30 Preteky č.2'!F39</f>
        <v>Beke Zoltán</v>
      </c>
      <c r="L48" t="str">
        <f>'30 Preteky č.2'!$B$39</f>
        <v>Komárno -Tubertini</v>
      </c>
      <c r="M48">
        <v>18</v>
      </c>
      <c r="N48" t="str">
        <f t="shared" si="10"/>
        <v>Gyurkovits Jozef</v>
      </c>
      <c r="O48" t="str">
        <f t="shared" si="11"/>
        <v>Dunajská Streda  Szenzal</v>
      </c>
      <c r="S48">
        <f>'30 Preteky č.2'!I40</f>
        <v>11</v>
      </c>
      <c r="T48" t="str">
        <f>'30 Preteky č.2'!I39</f>
        <v>Paksi Nick</v>
      </c>
      <c r="U48" t="str">
        <f>'30 Preteky č.2'!$B$39</f>
        <v>Komárno -Tubertini</v>
      </c>
      <c r="V48">
        <v>18</v>
      </c>
      <c r="W48" t="str">
        <f t="shared" si="12"/>
        <v>Juhász Zoltán</v>
      </c>
      <c r="X48" t="str">
        <f t="shared" si="13"/>
        <v>Štúrovo Timar mix Maver</v>
      </c>
      <c r="AB48">
        <f>'30 Preteky č.2'!L40</f>
        <v>25</v>
      </c>
      <c r="AC48" t="str">
        <f>'30 Preteky č.2'!L39</f>
        <v>Földes Zoltán</v>
      </c>
      <c r="AD48" t="str">
        <f>'30 Preteky č.2'!$B$39</f>
        <v>Komárno -Tubertini</v>
      </c>
      <c r="AE48">
        <v>18</v>
      </c>
      <c r="AF48" t="str">
        <f t="shared" si="14"/>
        <v>Buchan Vladimír</v>
      </c>
      <c r="AG48" t="str">
        <f t="shared" si="15"/>
        <v>Bratislava V. - Abramis B</v>
      </c>
    </row>
    <row r="49" spans="1:33" x14ac:dyDescent="0.2">
      <c r="A49">
        <f>'30 Preteky č.2'!C42</f>
        <v>25</v>
      </c>
      <c r="B49" t="str">
        <f>'30 Preteky č.2'!C41</f>
        <v>Slamka Marek</v>
      </c>
      <c r="C49" t="str">
        <f>'30 Preteky č.2'!$B$41</f>
        <v xml:space="preserve">Považská Bystrica A  Browning </v>
      </c>
      <c r="D49">
        <v>19</v>
      </c>
      <c r="E49" t="str">
        <f t="shared" si="8"/>
        <v>Szabó Ladislav</v>
      </c>
      <c r="F49" t="str">
        <f t="shared" si="9"/>
        <v>Dunajská Streda - Golden feeder team</v>
      </c>
      <c r="J49">
        <f>'30 Preteky č.2'!F42</f>
        <v>4</v>
      </c>
      <c r="K49" t="str">
        <f>'30 Preteky č.2'!F41</f>
        <v>Slamka Erik</v>
      </c>
      <c r="L49" t="str">
        <f>'30 Preteky č.2'!$B$41</f>
        <v xml:space="preserve">Považská Bystrica A  Browning </v>
      </c>
      <c r="M49">
        <v>19</v>
      </c>
      <c r="N49" t="str">
        <f t="shared" si="10"/>
        <v>Kurcsik Attila</v>
      </c>
      <c r="O49" t="str">
        <f t="shared" si="11"/>
        <v>Šurany Colmic</v>
      </c>
      <c r="S49">
        <f>'30 Preteky č.2'!I42</f>
        <v>16</v>
      </c>
      <c r="T49" t="str">
        <f>'30 Preteky č.2'!I41</f>
        <v>Jamborek Tomáš</v>
      </c>
      <c r="U49" t="str">
        <f>'30 Preteky č.2'!$B$41</f>
        <v xml:space="preserve">Považská Bystrica A  Browning </v>
      </c>
      <c r="V49">
        <v>19</v>
      </c>
      <c r="W49" t="e">
        <f t="shared" si="12"/>
        <v>#N/A</v>
      </c>
      <c r="X49" t="e">
        <f t="shared" si="13"/>
        <v>#N/A</v>
      </c>
      <c r="AB49">
        <f>'30 Preteky č.2'!L42</f>
        <v>4</v>
      </c>
      <c r="AC49" t="str">
        <f>'30 Preteky č.2'!L41</f>
        <v>Krekáč Juraj</v>
      </c>
      <c r="AD49" t="str">
        <f>'30 Preteky č.2'!$B$41</f>
        <v xml:space="preserve">Považská Bystrica A  Browning </v>
      </c>
      <c r="AE49">
        <v>19</v>
      </c>
      <c r="AF49" t="e">
        <f t="shared" si="14"/>
        <v>#N/A</v>
      </c>
      <c r="AG49" t="e">
        <f t="shared" si="15"/>
        <v>#N/A</v>
      </c>
    </row>
    <row r="50" spans="1:33" x14ac:dyDescent="0.2">
      <c r="A50">
        <f>'30 Preteky č.2'!C44</f>
        <v>20</v>
      </c>
      <c r="B50" t="str">
        <f>'30 Preteky č.2'!C43</f>
        <v>Chandoga Peter</v>
      </c>
      <c r="C50" t="str">
        <f>'30 Preteky č.2'!$B$43</f>
        <v>Bratislava V. - Abramis A</v>
      </c>
      <c r="D50">
        <v>20</v>
      </c>
      <c r="E50" t="str">
        <f t="shared" si="8"/>
        <v>Chandoga Peter</v>
      </c>
      <c r="F50" t="str">
        <f t="shared" si="9"/>
        <v>Bratislava V. - Abramis A</v>
      </c>
      <c r="J50">
        <f>'30 Preteky č.2'!F44</f>
        <v>2</v>
      </c>
      <c r="K50" t="str">
        <f>'30 Preteky č.2'!F43</f>
        <v>Buchan Matej</v>
      </c>
      <c r="L50" t="str">
        <f>'30 Preteky č.2'!$B$43</f>
        <v>Bratislava V. - Abramis A</v>
      </c>
      <c r="M50">
        <v>20</v>
      </c>
      <c r="N50" t="str">
        <f t="shared" si="10"/>
        <v>Horváth Oszkár</v>
      </c>
      <c r="O50" t="str">
        <f t="shared" si="11"/>
        <v>Dunajská Streda - Golden feeder team</v>
      </c>
      <c r="S50">
        <f>'30 Preteky č.2'!I44</f>
        <v>20</v>
      </c>
      <c r="T50" t="str">
        <f>'30 Preteky č.2'!I43</f>
        <v>Križan Martin</v>
      </c>
      <c r="U50" t="str">
        <f>'30 Preteky č.2'!$B$43</f>
        <v>Bratislava V. - Abramis A</v>
      </c>
      <c r="V50">
        <v>20</v>
      </c>
      <c r="W50" t="str">
        <f t="shared" si="12"/>
        <v>Križan Martin</v>
      </c>
      <c r="X50" t="str">
        <f t="shared" si="13"/>
        <v>Bratislava V. - Abramis A</v>
      </c>
      <c r="AB50">
        <f>'30 Preteky č.2'!L44</f>
        <v>23</v>
      </c>
      <c r="AC50" t="str">
        <f>'30 Preteky č.2'!L43</f>
        <v>Hirjak Miroslav</v>
      </c>
      <c r="AD50" t="str">
        <f>'30 Preteky č.2'!$B$43</f>
        <v>Bratislava V. - Abramis A</v>
      </c>
      <c r="AE50">
        <v>20</v>
      </c>
      <c r="AF50" t="str">
        <f t="shared" si="14"/>
        <v>Drozdík Gabriel</v>
      </c>
      <c r="AG50" t="str">
        <f t="shared" si="15"/>
        <v>Šurany Colmic</v>
      </c>
    </row>
    <row r="51" spans="1:33" x14ac:dyDescent="0.2">
      <c r="A51">
        <f>'30 Preteky č.2'!C46</f>
        <v>23</v>
      </c>
      <c r="B51" t="str">
        <f>'30 Preteky č.2'!C45</f>
        <v>Perbecký Ivan</v>
      </c>
      <c r="C51" t="str">
        <f>'30 Preteky č.2'!$B$45</f>
        <v>Bratislava V. - Abramis B</v>
      </c>
      <c r="D51">
        <v>21</v>
      </c>
      <c r="E51" t="str">
        <f t="shared" si="8"/>
        <v>Jusinko Štefan</v>
      </c>
      <c r="F51" t="str">
        <f t="shared" si="9"/>
        <v>Košice Browning</v>
      </c>
      <c r="J51">
        <f>'30 Preteky č.2'!F46</f>
        <v>17</v>
      </c>
      <c r="K51" t="str">
        <f>'30 Preteky č.2'!F45</f>
        <v>Polák Karol</v>
      </c>
      <c r="L51" t="str">
        <f>'30 Preteky č.2'!$B$45</f>
        <v>Bratislava V. - Abramis B</v>
      </c>
      <c r="M51">
        <v>21</v>
      </c>
      <c r="N51" t="str">
        <f t="shared" si="10"/>
        <v>Garay Kristof</v>
      </c>
      <c r="O51" t="str">
        <f t="shared" si="11"/>
        <v>Štúrovo Timar mix Maver</v>
      </c>
      <c r="S51">
        <f>'30 Preteky č.2'!I46</f>
        <v>8</v>
      </c>
      <c r="T51" t="str">
        <f>'30 Preteky č.2'!I45</f>
        <v>Brašen Pavol</v>
      </c>
      <c r="U51" t="str">
        <f>'30 Preteky č.2'!$B$45</f>
        <v>Bratislava V. - Abramis B</v>
      </c>
      <c r="V51">
        <v>21</v>
      </c>
      <c r="W51" t="str">
        <f t="shared" si="12"/>
        <v>Szelle Norbert</v>
      </c>
      <c r="X51" t="str">
        <f t="shared" si="13"/>
        <v>Dunajská Streda  Szenzal</v>
      </c>
      <c r="AB51">
        <f>'30 Preteky č.2'!L46</f>
        <v>18</v>
      </c>
      <c r="AC51" t="str">
        <f>'30 Preteky č.2'!L45</f>
        <v>Buchan Vladimír</v>
      </c>
      <c r="AD51" t="str">
        <f>'30 Preteky č.2'!$B$45</f>
        <v>Bratislava V. - Abramis B</v>
      </c>
      <c r="AE51">
        <v>21</v>
      </c>
      <c r="AF51" t="str">
        <f t="shared" si="14"/>
        <v>Borsányi Peter</v>
      </c>
      <c r="AG51" t="str">
        <f t="shared" si="15"/>
        <v>Dunajská Streda - Golden feeder team</v>
      </c>
    </row>
    <row r="52" spans="1:33" x14ac:dyDescent="0.2">
      <c r="A52">
        <f>'30 Preteky č.2'!C48</f>
        <v>17</v>
      </c>
      <c r="B52" t="str">
        <f>'30 Preteky č.2'!C47</f>
        <v>Szilvási Szilárd</v>
      </c>
      <c r="C52" t="str">
        <f>'30 Preteky č.2'!$B$47</f>
        <v>Piešťany - Energofish</v>
      </c>
      <c r="D52">
        <v>22</v>
      </c>
      <c r="E52" t="e">
        <f t="shared" si="8"/>
        <v>#N/A</v>
      </c>
      <c r="F52" t="e">
        <f t="shared" si="9"/>
        <v>#N/A</v>
      </c>
      <c r="J52">
        <f>'30 Preteky č.2'!F48</f>
        <v>22</v>
      </c>
      <c r="K52" t="str">
        <f>'30 Preteky č.2'!F47</f>
        <v>Kasan Andrej</v>
      </c>
      <c r="L52" t="str">
        <f>'30 Preteky č.2'!$B$47</f>
        <v>Piešťany - Energofish</v>
      </c>
      <c r="M52">
        <v>22</v>
      </c>
      <c r="N52" t="str">
        <f t="shared" si="10"/>
        <v>Kasan Andrej</v>
      </c>
      <c r="O52" t="str">
        <f t="shared" si="11"/>
        <v>Piešťany - Energofish</v>
      </c>
      <c r="S52">
        <f>'30 Preteky č.2'!I48</f>
        <v>12</v>
      </c>
      <c r="T52" t="str">
        <f>'30 Preteky č.2'!I47</f>
        <v>Németh Norbert</v>
      </c>
      <c r="U52" t="str">
        <f>'30 Preteky č.2'!$B$47</f>
        <v>Piešťany - Energofish</v>
      </c>
      <c r="V52">
        <v>22</v>
      </c>
      <c r="W52" t="str">
        <f t="shared" si="12"/>
        <v>Ninčák Martin</v>
      </c>
      <c r="X52" t="str">
        <f t="shared" si="13"/>
        <v>Košice C - Sensas</v>
      </c>
      <c r="AB52">
        <f>'30 Preteky č.2'!L48</f>
        <v>7</v>
      </c>
      <c r="AC52" t="str">
        <f>'30 Preteky č.2'!L47</f>
        <v>Hollý Miroslav</v>
      </c>
      <c r="AD52" t="str">
        <f>'30 Preteky č.2'!$B$47</f>
        <v>Piešťany - Energofish</v>
      </c>
      <c r="AE52">
        <v>22</v>
      </c>
      <c r="AF52" t="str">
        <f t="shared" si="14"/>
        <v>Vajdulák Leonard</v>
      </c>
      <c r="AG52" t="str">
        <f t="shared" si="15"/>
        <v>Dolný Kubín - Robinson</v>
      </c>
    </row>
    <row r="53" spans="1:33" x14ac:dyDescent="0.2">
      <c r="A53">
        <f>'30 Preteky č.2'!C50</f>
        <v>3</v>
      </c>
      <c r="B53" t="str">
        <f>'30 Preteky č.2'!C49</f>
        <v>Hossú Tamás</v>
      </c>
      <c r="C53" t="str">
        <f>'30 Preteky č.2'!$B$49</f>
        <v>Dunajská Streda  Szenzal</v>
      </c>
      <c r="D53">
        <v>23</v>
      </c>
      <c r="E53" t="str">
        <f t="shared" si="8"/>
        <v>Perbecký Ivan</v>
      </c>
      <c r="F53" t="str">
        <f t="shared" si="9"/>
        <v>Bratislava V. - Abramis B</v>
      </c>
      <c r="J53">
        <f>'30 Preteky č.2'!F50</f>
        <v>18</v>
      </c>
      <c r="K53" t="str">
        <f>'30 Preteky č.2'!F49</f>
        <v>Gyurkovits Jozef</v>
      </c>
      <c r="L53" t="str">
        <f>'30 Preteky č.2'!$B$49</f>
        <v>Dunajská Streda  Szenzal</v>
      </c>
      <c r="M53">
        <v>23</v>
      </c>
      <c r="N53" t="str">
        <f t="shared" si="10"/>
        <v>Beke Zoltán</v>
      </c>
      <c r="O53" t="str">
        <f t="shared" si="11"/>
        <v>Komárno -Tubertini</v>
      </c>
      <c r="S53">
        <f>'30 Preteky č.2'!I50</f>
        <v>21</v>
      </c>
      <c r="T53" t="str">
        <f>'30 Preteky č.2'!I49</f>
        <v>Szelle Norbert</v>
      </c>
      <c r="U53" t="str">
        <f>'30 Preteky č.2'!$B$49</f>
        <v>Dunajská Streda  Szenzal</v>
      </c>
      <c r="V53">
        <v>23</v>
      </c>
      <c r="W53" t="str">
        <f t="shared" si="12"/>
        <v>Kosmeľ Miroslav</v>
      </c>
      <c r="X53" t="str">
        <f t="shared" si="13"/>
        <v>Dolný Kubín - Robinson</v>
      </c>
      <c r="AB53">
        <f>'30 Preteky č.2'!L50</f>
        <v>3</v>
      </c>
      <c r="AC53" t="str">
        <f>'30 Preteky č.2'!L49</f>
        <v>Tuka František</v>
      </c>
      <c r="AD53" t="str">
        <f>'30 Preteky č.2'!$B$49</f>
        <v>Dunajská Streda  Szenzal</v>
      </c>
      <c r="AE53">
        <v>23</v>
      </c>
      <c r="AF53" t="str">
        <f t="shared" si="14"/>
        <v>Hirjak Miroslav</v>
      </c>
      <c r="AG53" t="str">
        <f t="shared" si="15"/>
        <v>Bratislava V. - Abramis A</v>
      </c>
    </row>
  </sheetData>
  <mergeCells count="116">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22:C22"/>
    <mergeCell ref="K22:L22"/>
    <mergeCell ref="T22:U22"/>
    <mergeCell ref="AC22:AD22"/>
    <mergeCell ref="B23:C23"/>
    <mergeCell ref="K23:L23"/>
    <mergeCell ref="T23:U23"/>
    <mergeCell ref="AC23:AD23"/>
    <mergeCell ref="B24:C24"/>
    <mergeCell ref="K24:L24"/>
    <mergeCell ref="T24:U24"/>
    <mergeCell ref="AC24:AD24"/>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14</vt:i4>
      </vt:variant>
      <vt:variant>
        <vt:lpstr>Pomenované rozsahy</vt:lpstr>
      </vt:variant>
      <vt:variant>
        <vt:i4>9</vt:i4>
      </vt:variant>
    </vt:vector>
  </HeadingPairs>
  <TitlesOfParts>
    <vt:vector size="23" baseType="lpstr">
      <vt:lpstr>Zoznam tímov a pretekárov</vt:lpstr>
      <vt:lpstr>30 družstiev Preteky č. 1</vt:lpstr>
      <vt:lpstr>30 Preteky č.2</vt:lpstr>
      <vt:lpstr>Priebežné poradie po 1. a 2. k.</vt:lpstr>
      <vt:lpstr>12 družstiev Pretek č. 3</vt:lpstr>
      <vt:lpstr>12 družstiev Pretek č. 4</vt:lpstr>
      <vt:lpstr>Priebežné poradie po 3. a 4 </vt:lpstr>
      <vt:lpstr>30 Preteky č.3</vt:lpstr>
      <vt:lpstr>vazne 2.preteky</vt:lpstr>
      <vt:lpstr>Jednotlivci na zoradenie</vt:lpstr>
      <vt:lpstr>Jednotlivci</vt:lpstr>
      <vt:lpstr>Sheet2</vt:lpstr>
      <vt:lpstr>Data Pretek2</vt:lpstr>
      <vt:lpstr>Data Pretek3</vt:lpstr>
      <vt:lpstr>'12 družstiev Pretek č. 3'!Oblasť_tlače</vt:lpstr>
      <vt:lpstr>'12 družstiev Pretek č. 4'!Oblasť_tlače</vt:lpstr>
      <vt:lpstr>'30 družstiev Preteky č. 1'!Oblasť_tlače</vt:lpstr>
      <vt:lpstr>'30 Preteky č.2'!Oblasť_tlače</vt:lpstr>
      <vt:lpstr>'30 Preteky č.3'!Oblasť_tlače</vt:lpstr>
      <vt:lpstr>'Jednotlivci na zoradenie'!Oblasť_tlače</vt:lpstr>
      <vt:lpstr>'Priebežné poradie po 1. a 2. k.'!Oblasť_tlače</vt:lpstr>
      <vt:lpstr>'Priebežné poradie po 3. a 4 '!Oblasť_tlače</vt:lpstr>
      <vt:lpstr>'vazne 2.preteky'!Oblasť_tlače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lenovo</cp:lastModifiedBy>
  <cp:lastPrinted>2020-08-30T14:32:49Z</cp:lastPrinted>
  <dcterms:created xsi:type="dcterms:W3CDTF">2006-09-08T20:43:32Z</dcterms:created>
  <dcterms:modified xsi:type="dcterms:W3CDTF">2020-08-30T18:20:00Z</dcterms:modified>
</cp:coreProperties>
</file>